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-12" windowWidth="5328" windowHeight="3660" tabRatio="683"/>
  </bookViews>
  <sheets>
    <sheet name="International Tourist" sheetId="17" r:id="rId1"/>
    <sheet name="TOP 15" sheetId="21" r:id="rId2"/>
    <sheet name="Top 20 " sheetId="31" state="hidden" r:id="rId3"/>
    <sheet name="International Tourist M." sheetId="19" state="hidden" r:id="rId4"/>
    <sheet name="ASIA" sheetId="12" r:id="rId5"/>
    <sheet name="Middle East" sheetId="7" r:id="rId6"/>
    <sheet name="AFRICA" sheetId="6" r:id="rId7"/>
    <sheet name="North Europe" sheetId="8" r:id="rId8"/>
    <sheet name="South Europe" sheetId="11" r:id="rId9"/>
    <sheet name="East Europe" sheetId="10" r:id="rId10"/>
    <sheet name="Total Europe" sheetId="30" state="hidden" r:id="rId11"/>
    <sheet name="West Europe" sheetId="9" r:id="rId12"/>
    <sheet name="North America" sheetId="15" r:id="rId13"/>
    <sheet name="Central America" sheetId="14" r:id="rId14"/>
    <sheet name="South America" sheetId="13" r:id="rId15"/>
    <sheet name="Australia&amp;New Zealand" sheetId="16" r:id="rId16"/>
  </sheets>
  <externalReferences>
    <externalReference r:id="rId17"/>
  </externalReferences>
  <definedNames>
    <definedName name="_xlnm.Print_Area" localSheetId="4">ASIA!$A$1:$F$18</definedName>
    <definedName name="_xlnm.Print_Area" localSheetId="0">'International Tourist'!$A$1:$AC$39</definedName>
    <definedName name="_xlnm.Print_Area" localSheetId="3">'International Tourist M.'!$B$1:$AF$190</definedName>
    <definedName name="_xlnm.Print_Area" localSheetId="1">'TOP 15'!$A$1:$H$23</definedName>
    <definedName name="_xlnm.Print_Area" localSheetId="2">'Top 20 '!$B$1:$I$33</definedName>
    <definedName name="_xlnm.Print_Area" localSheetId="10">'Total Europe'!$A$1:$E$57</definedName>
    <definedName name="_xlnm.Print_Titles" localSheetId="3">'International Tourist M.'!$B:$B</definedName>
  </definedNames>
  <calcPr calcId="145621"/>
  <fileRecoveryPr autoRecover="0" repairLoad="1"/>
</workbook>
</file>

<file path=xl/calcChain.xml><?xml version="1.0" encoding="utf-8"?>
<calcChain xmlns="http://schemas.openxmlformats.org/spreadsheetml/2006/main">
  <c r="G30" i="31" l="1"/>
  <c r="F30" i="31"/>
  <c r="G31" i="31"/>
  <c r="F31" i="31"/>
  <c r="G28" i="31"/>
  <c r="F28" i="31"/>
  <c r="G29" i="31"/>
  <c r="G27" i="31"/>
  <c r="F27" i="31"/>
  <c r="F26" i="31"/>
  <c r="G23" i="31"/>
  <c r="F23" i="31"/>
  <c r="G24" i="31"/>
  <c r="F24" i="31"/>
  <c r="G22" i="31"/>
  <c r="F22" i="31"/>
  <c r="G21" i="31"/>
  <c r="F21" i="31"/>
  <c r="G25" i="31"/>
  <c r="F25" i="31"/>
  <c r="G19" i="31"/>
  <c r="F19" i="31"/>
  <c r="G20" i="31"/>
  <c r="F20" i="31"/>
  <c r="G15" i="31"/>
  <c r="G18" i="31"/>
  <c r="G13" i="31"/>
  <c r="E30" i="31"/>
  <c r="E31" i="31"/>
  <c r="E29" i="31"/>
  <c r="E27" i="31"/>
  <c r="H27" i="31" s="1"/>
  <c r="E23" i="31"/>
  <c r="E22" i="31"/>
  <c r="E21" i="31"/>
  <c r="E25" i="31"/>
  <c r="E20" i="31"/>
  <c r="E18" i="31"/>
  <c r="E13" i="31"/>
  <c r="E17" i="31"/>
  <c r="A2" i="16"/>
  <c r="A3" i="16"/>
  <c r="A2" i="13"/>
  <c r="A3" i="13"/>
  <c r="A2" i="14"/>
  <c r="A3" i="14"/>
  <c r="A2" i="15"/>
  <c r="A3" i="15"/>
  <c r="A2" i="9"/>
  <c r="A3" i="9"/>
  <c r="H9" i="30"/>
  <c r="I9" i="30"/>
  <c r="H13" i="30"/>
  <c r="I13" i="30"/>
  <c r="H15" i="30"/>
  <c r="I15" i="30"/>
  <c r="H21" i="30"/>
  <c r="I21" i="30"/>
  <c r="H25" i="30"/>
  <c r="I25" i="30"/>
  <c r="H28" i="30"/>
  <c r="I28" i="30"/>
  <c r="H34" i="30"/>
  <c r="I34" i="30"/>
  <c r="H38" i="30"/>
  <c r="I38" i="30"/>
  <c r="H40" i="30"/>
  <c r="I40" i="30"/>
  <c r="H46" i="30"/>
  <c r="I46" i="30"/>
  <c r="H50" i="30"/>
  <c r="I50" i="30"/>
  <c r="H51" i="30"/>
  <c r="I51" i="30"/>
  <c r="C56" i="30"/>
  <c r="D56" i="30"/>
  <c r="A2" i="10"/>
  <c r="A3" i="10"/>
  <c r="A2" i="11"/>
  <c r="A3" i="11"/>
  <c r="A2" i="8"/>
  <c r="A3" i="8"/>
  <c r="A2" i="6"/>
  <c r="A3" i="6"/>
  <c r="A2" i="7"/>
  <c r="A3" i="7"/>
  <c r="A2" i="12"/>
  <c r="A3" i="12"/>
  <c r="L6" i="6"/>
  <c r="M6" i="6"/>
  <c r="N6" i="6"/>
  <c r="B6" i="15"/>
  <c r="C6" i="15"/>
  <c r="D6" i="15"/>
  <c r="Q6" i="13"/>
  <c r="S6" i="13"/>
  <c r="L24" i="10"/>
  <c r="M24" i="10"/>
  <c r="B6" i="16"/>
  <c r="C6" i="16"/>
  <c r="D6" i="16"/>
  <c r="L24" i="9"/>
  <c r="M24" i="9"/>
  <c r="N24" i="9"/>
  <c r="G24" i="7"/>
  <c r="H24" i="7"/>
  <c r="I24" i="7"/>
  <c r="Q82" i="12"/>
  <c r="R82" i="12"/>
  <c r="S82" i="12"/>
  <c r="B24" i="9"/>
  <c r="C24" i="9"/>
  <c r="D24" i="9"/>
  <c r="Q100" i="12"/>
  <c r="R100" i="12"/>
  <c r="L7" i="6"/>
  <c r="M7" i="6"/>
  <c r="N7" i="6"/>
  <c r="C7" i="15"/>
  <c r="D7" i="15"/>
  <c r="Q7" i="13"/>
  <c r="R7" i="13"/>
  <c r="S7" i="13"/>
  <c r="L25" i="10"/>
  <c r="M25" i="10"/>
  <c r="N25" i="10"/>
  <c r="B7" i="16"/>
  <c r="C7" i="16"/>
  <c r="D7" i="16"/>
  <c r="L25" i="9"/>
  <c r="M25" i="9"/>
  <c r="N25" i="9"/>
  <c r="I25" i="7"/>
  <c r="Q83" i="12"/>
  <c r="R83" i="12"/>
  <c r="S83" i="12"/>
  <c r="B25" i="9"/>
  <c r="C25" i="9"/>
  <c r="D25" i="9"/>
  <c r="Q101" i="12"/>
  <c r="R101" i="12"/>
  <c r="S101" i="12"/>
  <c r="L8" i="6"/>
  <c r="M8" i="6"/>
  <c r="N8" i="6"/>
  <c r="B8" i="15"/>
  <c r="C8" i="15"/>
  <c r="Q8" i="13"/>
  <c r="R8" i="13"/>
  <c r="S8" i="13"/>
  <c r="L26" i="10"/>
  <c r="M26" i="10"/>
  <c r="N26" i="10"/>
  <c r="B8" i="16"/>
  <c r="C8" i="16"/>
  <c r="D8" i="16"/>
  <c r="L26" i="9"/>
  <c r="M26" i="9"/>
  <c r="N26" i="9"/>
  <c r="G26" i="7"/>
  <c r="H26" i="7"/>
  <c r="I26" i="7"/>
  <c r="R84" i="12"/>
  <c r="S84" i="12"/>
  <c r="B26" i="9"/>
  <c r="C26" i="9"/>
  <c r="D26" i="9"/>
  <c r="Q102" i="12"/>
  <c r="R102" i="12"/>
  <c r="L9" i="6"/>
  <c r="M9" i="6"/>
  <c r="N9" i="6"/>
  <c r="B9" i="15"/>
  <c r="C9" i="15"/>
  <c r="D9" i="15"/>
  <c r="Q9" i="13"/>
  <c r="R9" i="13"/>
  <c r="S9" i="13"/>
  <c r="L27" i="10"/>
  <c r="M27" i="10"/>
  <c r="N27" i="10"/>
  <c r="B9" i="16"/>
  <c r="C9" i="16"/>
  <c r="D9" i="16"/>
  <c r="L27" i="9"/>
  <c r="M27" i="9"/>
  <c r="N27" i="9"/>
  <c r="G27" i="7"/>
  <c r="H27" i="7"/>
  <c r="I27" i="7"/>
  <c r="Q85" i="12"/>
  <c r="R85" i="12"/>
  <c r="S85" i="12"/>
  <c r="B27" i="9"/>
  <c r="C27" i="9"/>
  <c r="D27" i="9"/>
  <c r="Q103" i="12"/>
  <c r="R103" i="12"/>
  <c r="S103" i="12"/>
  <c r="L10" i="6"/>
  <c r="M10" i="6"/>
  <c r="N10" i="6"/>
  <c r="B10" i="15"/>
  <c r="C10" i="15"/>
  <c r="D10" i="15"/>
  <c r="Q10" i="13"/>
  <c r="R10" i="13"/>
  <c r="S10" i="13"/>
  <c r="L28" i="10"/>
  <c r="N28" i="10"/>
  <c r="B10" i="16"/>
  <c r="C10" i="16"/>
  <c r="D10" i="16"/>
  <c r="L28" i="9"/>
  <c r="M28" i="9"/>
  <c r="N28" i="9"/>
  <c r="G28" i="7"/>
  <c r="H28" i="7"/>
  <c r="I28" i="7"/>
  <c r="Q86" i="12"/>
  <c r="R86" i="12"/>
  <c r="S86" i="12"/>
  <c r="B28" i="9"/>
  <c r="C28" i="9"/>
  <c r="D28" i="9"/>
  <c r="Q104" i="12"/>
  <c r="R104" i="12"/>
  <c r="M11" i="6"/>
  <c r="N11" i="6"/>
  <c r="B11" i="15"/>
  <c r="D11" i="15"/>
  <c r="Q11" i="13"/>
  <c r="R11" i="13"/>
  <c r="L29" i="10"/>
  <c r="M29" i="10"/>
  <c r="N29" i="10"/>
  <c r="C11" i="16"/>
  <c r="D11" i="16"/>
  <c r="L29" i="9"/>
  <c r="N29" i="9"/>
  <c r="G29" i="7"/>
  <c r="H29" i="7"/>
  <c r="Q87" i="12"/>
  <c r="R87" i="12"/>
  <c r="S87" i="12"/>
  <c r="C29" i="9"/>
  <c r="D29" i="9"/>
  <c r="Q105" i="12"/>
  <c r="S105" i="12"/>
  <c r="L12" i="6"/>
  <c r="M12" i="6"/>
  <c r="B12" i="15"/>
  <c r="C12" i="15"/>
  <c r="D12" i="15"/>
  <c r="Q12" i="13"/>
  <c r="R12" i="13"/>
  <c r="S12" i="13"/>
  <c r="L30" i="10"/>
  <c r="M30" i="10"/>
  <c r="N30" i="10"/>
  <c r="B12" i="16"/>
  <c r="C12" i="16"/>
  <c r="D12" i="16"/>
  <c r="L30" i="9"/>
  <c r="M30" i="9"/>
  <c r="N30" i="9"/>
  <c r="G30" i="7"/>
  <c r="H30" i="7"/>
  <c r="I30" i="7"/>
  <c r="Q88" i="12"/>
  <c r="R88" i="12"/>
  <c r="S88" i="12"/>
  <c r="B30" i="9"/>
  <c r="C30" i="9"/>
  <c r="D30" i="9"/>
  <c r="Q106" i="12"/>
  <c r="R106" i="12"/>
  <c r="S106" i="12"/>
  <c r="L13" i="6"/>
  <c r="M13" i="6"/>
  <c r="N13" i="6"/>
  <c r="B13" i="15"/>
  <c r="C13" i="15"/>
  <c r="D13" i="15"/>
  <c r="Q13" i="13"/>
  <c r="R13" i="13"/>
  <c r="S13" i="13"/>
  <c r="L31" i="10"/>
  <c r="M31" i="10"/>
  <c r="N31" i="10"/>
  <c r="B13" i="16"/>
  <c r="C13" i="16"/>
  <c r="D13" i="16"/>
  <c r="L31" i="9"/>
  <c r="M31" i="9"/>
  <c r="N31" i="9"/>
  <c r="G31" i="7"/>
  <c r="H31" i="7"/>
  <c r="I31" i="7"/>
  <c r="Q89" i="12"/>
  <c r="S89" i="12"/>
  <c r="B31" i="9"/>
  <c r="C31" i="9"/>
  <c r="Q107" i="12"/>
  <c r="R107" i="12"/>
  <c r="L14" i="6"/>
  <c r="M14" i="6"/>
  <c r="N14" i="6"/>
  <c r="B14" i="15"/>
  <c r="C14" i="15"/>
  <c r="D14" i="15"/>
  <c r="Q14" i="13"/>
  <c r="R14" i="13"/>
  <c r="S14" i="13"/>
  <c r="L32" i="10"/>
  <c r="M32" i="10"/>
  <c r="N32" i="10"/>
  <c r="B14" i="16"/>
  <c r="C14" i="16"/>
  <c r="D14" i="16"/>
  <c r="L32" i="9"/>
  <c r="M32" i="9"/>
  <c r="N32" i="9"/>
  <c r="G32" i="7"/>
  <c r="H32" i="7"/>
  <c r="I32" i="7"/>
  <c r="Q90" i="12"/>
  <c r="R90" i="12"/>
  <c r="S90" i="12"/>
  <c r="B32" i="9"/>
  <c r="C32" i="9"/>
  <c r="D32" i="9"/>
  <c r="Q108" i="12"/>
  <c r="R108" i="12"/>
  <c r="S108" i="12"/>
  <c r="L15" i="6"/>
  <c r="M15" i="6"/>
  <c r="N15" i="6"/>
  <c r="B15" i="15"/>
  <c r="C15" i="15"/>
  <c r="D15" i="15"/>
  <c r="Q15" i="13"/>
  <c r="R15" i="13"/>
  <c r="S15" i="13"/>
  <c r="L33" i="10"/>
  <c r="M33" i="10"/>
  <c r="N33" i="10"/>
  <c r="B15" i="16"/>
  <c r="C15" i="16"/>
  <c r="L33" i="9"/>
  <c r="M33" i="9"/>
  <c r="N33" i="9"/>
  <c r="G33" i="7"/>
  <c r="H33" i="7"/>
  <c r="I33" i="7"/>
  <c r="Q91" i="12"/>
  <c r="R91" i="12"/>
  <c r="S91" i="12"/>
  <c r="B33" i="9"/>
  <c r="C33" i="9"/>
  <c r="D33" i="9"/>
  <c r="Q109" i="12"/>
  <c r="R109" i="12"/>
  <c r="S109" i="12"/>
  <c r="L16" i="6"/>
  <c r="N16" i="6"/>
  <c r="B16" i="15"/>
  <c r="C16" i="15"/>
  <c r="D16" i="15"/>
  <c r="Q16" i="13"/>
  <c r="R16" i="13"/>
  <c r="S16" i="13"/>
  <c r="L34" i="10"/>
  <c r="M34" i="10"/>
  <c r="N34" i="10"/>
  <c r="B16" i="16"/>
  <c r="D16" i="16"/>
  <c r="L34" i="9"/>
  <c r="M34" i="9"/>
  <c r="N34" i="9"/>
  <c r="G34" i="7"/>
  <c r="H34" i="7"/>
  <c r="I34" i="7"/>
  <c r="Q92" i="12"/>
  <c r="R92" i="12"/>
  <c r="S92" i="12"/>
  <c r="B34" i="9"/>
  <c r="C34" i="9"/>
  <c r="D34" i="9"/>
  <c r="Q110" i="12"/>
  <c r="R110" i="12"/>
  <c r="S110" i="12"/>
  <c r="L17" i="6"/>
  <c r="N17" i="6"/>
  <c r="B17" i="15"/>
  <c r="C17" i="15"/>
  <c r="D17" i="15"/>
  <c r="Q17" i="13"/>
  <c r="R17" i="13"/>
  <c r="S17" i="13"/>
  <c r="L35" i="10"/>
  <c r="M35" i="10"/>
  <c r="N35" i="10"/>
  <c r="B17" i="16"/>
  <c r="C17" i="16"/>
  <c r="D17" i="16"/>
  <c r="L35" i="9"/>
  <c r="M35" i="9"/>
  <c r="G35" i="7"/>
  <c r="H35" i="7"/>
  <c r="I35" i="7"/>
  <c r="Q93" i="12"/>
  <c r="R93" i="12"/>
  <c r="S93" i="12"/>
  <c r="B35" i="9"/>
  <c r="C35" i="9"/>
  <c r="D35" i="9"/>
  <c r="Q111" i="12"/>
  <c r="R111" i="12"/>
  <c r="S111" i="12"/>
  <c r="L6" i="13"/>
  <c r="M6" i="13"/>
  <c r="N6" i="13"/>
  <c r="G82" i="12"/>
  <c r="H82" i="12"/>
  <c r="I82" i="12"/>
  <c r="G24" i="10"/>
  <c r="H24" i="10"/>
  <c r="I24" i="10"/>
  <c r="L82" i="12"/>
  <c r="M82" i="12"/>
  <c r="N82" i="12"/>
  <c r="G6" i="15"/>
  <c r="H6" i="15"/>
  <c r="I6" i="15"/>
  <c r="B6" i="13"/>
  <c r="C6" i="13"/>
  <c r="D6" i="13"/>
  <c r="B6" i="12"/>
  <c r="D6" i="12"/>
  <c r="L6" i="14"/>
  <c r="M6" i="14"/>
  <c r="N6" i="14"/>
  <c r="G42" i="10"/>
  <c r="H42" i="10"/>
  <c r="I42" i="10"/>
  <c r="L42" i="11"/>
  <c r="M42" i="11"/>
  <c r="N42" i="11"/>
  <c r="L7" i="13"/>
  <c r="M7" i="13"/>
  <c r="N7" i="13"/>
  <c r="G83" i="12"/>
  <c r="H83" i="12"/>
  <c r="I83" i="12"/>
  <c r="G25" i="10"/>
  <c r="H25" i="10"/>
  <c r="I25" i="10"/>
  <c r="L83" i="12"/>
  <c r="M83" i="12"/>
  <c r="N83" i="12"/>
  <c r="G7" i="15"/>
  <c r="H7" i="15"/>
  <c r="I7" i="15"/>
  <c r="B7" i="13"/>
  <c r="C7" i="13"/>
  <c r="B7" i="12"/>
  <c r="C7" i="12"/>
  <c r="D7" i="12"/>
  <c r="L7" i="14"/>
  <c r="M7" i="14"/>
  <c r="N7" i="14"/>
  <c r="G43" i="10"/>
  <c r="H43" i="10"/>
  <c r="I43" i="10"/>
  <c r="L43" i="11"/>
  <c r="M43" i="11"/>
  <c r="L8" i="13"/>
  <c r="M8" i="13"/>
  <c r="N8" i="13"/>
  <c r="G84" i="12"/>
  <c r="H84" i="12"/>
  <c r="I84" i="12"/>
  <c r="G26" i="10"/>
  <c r="H26" i="10"/>
  <c r="I26" i="10"/>
  <c r="L84" i="12"/>
  <c r="M84" i="12"/>
  <c r="N84" i="12"/>
  <c r="G8" i="15"/>
  <c r="H8" i="15"/>
  <c r="I8" i="15"/>
  <c r="B8" i="13"/>
  <c r="C8" i="13"/>
  <c r="D8" i="13"/>
  <c r="B8" i="12"/>
  <c r="D8" i="12"/>
  <c r="L8" i="14"/>
  <c r="M8" i="14"/>
  <c r="N8" i="14"/>
  <c r="G44" i="10"/>
  <c r="H44" i="10"/>
  <c r="I44" i="10"/>
  <c r="L44" i="11"/>
  <c r="M44" i="11"/>
  <c r="N44" i="11"/>
  <c r="L9" i="13"/>
  <c r="M9" i="13"/>
  <c r="N9" i="13"/>
  <c r="G85" i="12"/>
  <c r="H85" i="12"/>
  <c r="I85" i="12"/>
  <c r="G27" i="10"/>
  <c r="H27" i="10"/>
  <c r="I27" i="10"/>
  <c r="M85" i="12"/>
  <c r="G9" i="15"/>
  <c r="I9" i="15"/>
  <c r="B9" i="13"/>
  <c r="C9" i="13"/>
  <c r="D9" i="13"/>
  <c r="B9" i="12"/>
  <c r="D9" i="12"/>
  <c r="L9" i="14"/>
  <c r="M9" i="14"/>
  <c r="N9" i="14"/>
  <c r="G45" i="10"/>
  <c r="H45" i="10"/>
  <c r="I45" i="10"/>
  <c r="L45" i="11"/>
  <c r="M45" i="11"/>
  <c r="N45" i="11"/>
  <c r="L10" i="13"/>
  <c r="M10" i="13"/>
  <c r="N10" i="13"/>
  <c r="G86" i="12"/>
  <c r="I86" i="12"/>
  <c r="G28" i="10"/>
  <c r="H28" i="10"/>
  <c r="I28" i="10"/>
  <c r="L86" i="12"/>
  <c r="M86" i="12"/>
  <c r="N86" i="12"/>
  <c r="G10" i="15"/>
  <c r="H10" i="15"/>
  <c r="I10" i="15"/>
  <c r="B10" i="13"/>
  <c r="C10" i="13"/>
  <c r="D10" i="13"/>
  <c r="B10" i="12"/>
  <c r="C10" i="12"/>
  <c r="L10" i="14"/>
  <c r="M10" i="14"/>
  <c r="N10" i="14"/>
  <c r="G46" i="10"/>
  <c r="H46" i="10"/>
  <c r="I46" i="10"/>
  <c r="L46" i="11"/>
  <c r="M46" i="11"/>
  <c r="N46" i="11"/>
  <c r="L11" i="13"/>
  <c r="M11" i="13"/>
  <c r="N11" i="13"/>
  <c r="G87" i="12"/>
  <c r="H87" i="12"/>
  <c r="G29" i="10"/>
  <c r="I29" i="10"/>
  <c r="L87" i="12"/>
  <c r="M87" i="12"/>
  <c r="N87" i="12"/>
  <c r="G11" i="15"/>
  <c r="H11" i="15"/>
  <c r="I11" i="15"/>
  <c r="B11" i="13"/>
  <c r="D11" i="13"/>
  <c r="B11" i="12"/>
  <c r="M11" i="14"/>
  <c r="N11" i="14"/>
  <c r="G47" i="10"/>
  <c r="H47" i="10"/>
  <c r="I47" i="10"/>
  <c r="L47" i="11"/>
  <c r="M47" i="11"/>
  <c r="N47" i="11"/>
  <c r="L12" i="13"/>
  <c r="M12" i="13"/>
  <c r="N12" i="13"/>
  <c r="G88" i="12"/>
  <c r="H88" i="12"/>
  <c r="I88" i="12"/>
  <c r="G30" i="10"/>
  <c r="H30" i="10"/>
  <c r="I30" i="10"/>
  <c r="L88" i="12"/>
  <c r="M88" i="12"/>
  <c r="N88" i="12"/>
  <c r="G12" i="15"/>
  <c r="H12" i="15"/>
  <c r="I12" i="15"/>
  <c r="C12" i="13"/>
  <c r="D12" i="13"/>
  <c r="B12" i="12"/>
  <c r="C12" i="12"/>
  <c r="D12" i="12"/>
  <c r="L12" i="14"/>
  <c r="M12" i="14"/>
  <c r="N12" i="14"/>
  <c r="G48" i="10"/>
  <c r="H48" i="10"/>
  <c r="I48" i="10"/>
  <c r="L48" i="11"/>
  <c r="M48" i="11"/>
  <c r="L13" i="13"/>
  <c r="N13" i="13"/>
  <c r="G89" i="12"/>
  <c r="H89" i="12"/>
  <c r="I89" i="12"/>
  <c r="G31" i="10"/>
  <c r="H31" i="10"/>
  <c r="L89" i="12"/>
  <c r="M89" i="12"/>
  <c r="N89" i="12"/>
  <c r="G13" i="15"/>
  <c r="H13" i="15"/>
  <c r="I13" i="15"/>
  <c r="B13" i="13"/>
  <c r="C13" i="13"/>
  <c r="D13" i="13"/>
  <c r="B13" i="12"/>
  <c r="D13" i="12"/>
  <c r="L13" i="14"/>
  <c r="M13" i="14"/>
  <c r="N13" i="14"/>
  <c r="G49" i="10"/>
  <c r="H49" i="10"/>
  <c r="I49" i="10"/>
  <c r="L49" i="11"/>
  <c r="M49" i="11"/>
  <c r="N49" i="11"/>
  <c r="L14" i="13"/>
  <c r="M14" i="13"/>
  <c r="N14" i="13"/>
  <c r="G90" i="12"/>
  <c r="H90" i="12"/>
  <c r="I90" i="12"/>
  <c r="G32" i="10"/>
  <c r="I32" i="10"/>
  <c r="L90" i="12"/>
  <c r="N90" i="12"/>
  <c r="G14" i="15"/>
  <c r="H14" i="15"/>
  <c r="I14" i="15"/>
  <c r="B14" i="13"/>
  <c r="C14" i="13"/>
  <c r="D14" i="13"/>
  <c r="B14" i="12"/>
  <c r="C14" i="12"/>
  <c r="L14" i="14"/>
  <c r="N14" i="14"/>
  <c r="G50" i="10"/>
  <c r="H50" i="10"/>
  <c r="I50" i="10"/>
  <c r="L50" i="11"/>
  <c r="M50" i="11"/>
  <c r="N50" i="11"/>
  <c r="L15" i="13"/>
  <c r="M15" i="13"/>
  <c r="N15" i="13"/>
  <c r="G91" i="12"/>
  <c r="H91" i="12"/>
  <c r="I91" i="12"/>
  <c r="H33" i="10"/>
  <c r="I33" i="10"/>
  <c r="L91" i="12"/>
  <c r="M91" i="12"/>
  <c r="N91" i="12"/>
  <c r="G15" i="15"/>
  <c r="H15" i="15"/>
  <c r="B15" i="13"/>
  <c r="C15" i="13"/>
  <c r="D15" i="13"/>
  <c r="B15" i="12"/>
  <c r="D15" i="12"/>
  <c r="L15" i="14"/>
  <c r="M15" i="14"/>
  <c r="N15" i="14"/>
  <c r="G51" i="10"/>
  <c r="H51" i="10"/>
  <c r="I51" i="10"/>
  <c r="L51" i="11"/>
  <c r="M51" i="11"/>
  <c r="N51" i="11"/>
  <c r="L16" i="13"/>
  <c r="M16" i="13"/>
  <c r="N16" i="13"/>
  <c r="H92" i="12"/>
  <c r="G34" i="10"/>
  <c r="H34" i="10"/>
  <c r="I34" i="10"/>
  <c r="L92" i="12"/>
  <c r="M92" i="12"/>
  <c r="N92" i="12"/>
  <c r="G16" i="15"/>
  <c r="H16" i="15"/>
  <c r="I16" i="15"/>
  <c r="B16" i="13"/>
  <c r="C16" i="13"/>
  <c r="D16" i="13"/>
  <c r="B16" i="12"/>
  <c r="C16" i="12"/>
  <c r="L16" i="14"/>
  <c r="M16" i="14"/>
  <c r="N16" i="14"/>
  <c r="G52" i="10"/>
  <c r="H52" i="10"/>
  <c r="I52" i="10"/>
  <c r="L52" i="11"/>
  <c r="M52" i="11"/>
  <c r="L17" i="13"/>
  <c r="M17" i="13"/>
  <c r="G93" i="12"/>
  <c r="H93" i="12"/>
  <c r="I93" i="12"/>
  <c r="G35" i="10"/>
  <c r="I35" i="10"/>
  <c r="L93" i="12"/>
  <c r="N93" i="12"/>
  <c r="G17" i="15"/>
  <c r="H17" i="15"/>
  <c r="I17" i="15"/>
  <c r="B17" i="13"/>
  <c r="C17" i="13"/>
  <c r="D17" i="13"/>
  <c r="B17" i="12"/>
  <c r="D17" i="12"/>
  <c r="L17" i="14"/>
  <c r="M17" i="14"/>
  <c r="H53" i="10"/>
  <c r="I53" i="10"/>
  <c r="M53" i="11"/>
  <c r="N53" i="11"/>
  <c r="Q6" i="11"/>
  <c r="R6" i="11"/>
  <c r="S6" i="11"/>
  <c r="G6" i="8"/>
  <c r="H6" i="8"/>
  <c r="I6" i="8"/>
  <c r="Q6" i="7"/>
  <c r="R6" i="7"/>
  <c r="S6" i="7"/>
  <c r="Q6" i="6"/>
  <c r="R6" i="6"/>
  <c r="S6" i="6"/>
  <c r="B6" i="9"/>
  <c r="C6" i="9"/>
  <c r="D6" i="9"/>
  <c r="B42" i="8"/>
  <c r="C42" i="8"/>
  <c r="D42" i="8"/>
  <c r="Q24" i="10"/>
  <c r="R24" i="10"/>
  <c r="S24" i="10"/>
  <c r="B6" i="8"/>
  <c r="C6" i="8"/>
  <c r="D6" i="8"/>
  <c r="L6" i="9"/>
  <c r="N6" i="9"/>
  <c r="G6" i="9"/>
  <c r="H6" i="9"/>
  <c r="I6" i="9"/>
  <c r="Q7" i="11"/>
  <c r="R7" i="11"/>
  <c r="S7" i="11"/>
  <c r="G7" i="8"/>
  <c r="H7" i="8"/>
  <c r="I7" i="8"/>
  <c r="Q7" i="7"/>
  <c r="R7" i="7"/>
  <c r="S7" i="7"/>
  <c r="Q7" i="6"/>
  <c r="R7" i="6"/>
  <c r="S7" i="6"/>
  <c r="B7" i="9"/>
  <c r="C7" i="9"/>
  <c r="D7" i="9"/>
  <c r="C43" i="8"/>
  <c r="D43" i="8"/>
  <c r="Q25" i="10"/>
  <c r="S25" i="10"/>
  <c r="B7" i="8"/>
  <c r="C7" i="8"/>
  <c r="L7" i="9"/>
  <c r="M7" i="9"/>
  <c r="N7" i="9"/>
  <c r="G7" i="9"/>
  <c r="H7" i="9"/>
  <c r="I7" i="9"/>
  <c r="Q8" i="11"/>
  <c r="R8" i="11"/>
  <c r="G8" i="8"/>
  <c r="H8" i="8"/>
  <c r="I8" i="8"/>
  <c r="Q8" i="7"/>
  <c r="R8" i="7"/>
  <c r="S8" i="7"/>
  <c r="Q8" i="6"/>
  <c r="R8" i="6"/>
  <c r="S8" i="6"/>
  <c r="B8" i="9"/>
  <c r="C8" i="9"/>
  <c r="D8" i="9"/>
  <c r="B44" i="8"/>
  <c r="C44" i="8"/>
  <c r="D44" i="8"/>
  <c r="Q26" i="10"/>
  <c r="R26" i="10"/>
  <c r="S26" i="10"/>
  <c r="B8" i="8"/>
  <c r="C8" i="8"/>
  <c r="D8" i="8"/>
  <c r="L8" i="9"/>
  <c r="M8" i="9"/>
  <c r="N8" i="9"/>
  <c r="G8" i="9"/>
  <c r="H8" i="9"/>
  <c r="I8" i="9"/>
  <c r="Q9" i="11"/>
  <c r="R9" i="11"/>
  <c r="S9" i="11"/>
  <c r="G9" i="8"/>
  <c r="H9" i="8"/>
  <c r="I9" i="8"/>
  <c r="Q9" i="7"/>
  <c r="R9" i="7"/>
  <c r="S9" i="7"/>
  <c r="Q9" i="6"/>
  <c r="R9" i="6"/>
  <c r="S9" i="6"/>
  <c r="B9" i="9"/>
  <c r="C9" i="9"/>
  <c r="D9" i="9"/>
  <c r="B45" i="8"/>
  <c r="C45" i="8"/>
  <c r="D45" i="8"/>
  <c r="Q27" i="10"/>
  <c r="R27" i="10"/>
  <c r="S27" i="10"/>
  <c r="B9" i="8"/>
  <c r="C9" i="8"/>
  <c r="D9" i="8"/>
  <c r="L9" i="9"/>
  <c r="M9" i="9"/>
  <c r="N9" i="9"/>
  <c r="G9" i="9"/>
  <c r="H9" i="9"/>
  <c r="I9" i="9"/>
  <c r="Q10" i="11"/>
  <c r="R10" i="11"/>
  <c r="S10" i="11"/>
  <c r="G10" i="8"/>
  <c r="H10" i="8"/>
  <c r="I10" i="8"/>
  <c r="Q10" i="7"/>
  <c r="R10" i="7"/>
  <c r="S10" i="7"/>
  <c r="Q10" i="6"/>
  <c r="R10" i="6"/>
  <c r="S10" i="6"/>
  <c r="B10" i="9"/>
  <c r="C10" i="9"/>
  <c r="D10" i="9"/>
  <c r="B46" i="8"/>
  <c r="C46" i="8"/>
  <c r="D46" i="8"/>
  <c r="Q28" i="10"/>
  <c r="R28" i="10"/>
  <c r="S28" i="10"/>
  <c r="B10" i="8"/>
  <c r="C10" i="8"/>
  <c r="D10" i="8"/>
  <c r="L10" i="9"/>
  <c r="M10" i="9"/>
  <c r="N10" i="9"/>
  <c r="G10" i="9"/>
  <c r="H10" i="9"/>
  <c r="I10" i="9"/>
  <c r="Q11" i="11"/>
  <c r="R11" i="11"/>
  <c r="S11" i="11"/>
  <c r="G11" i="8"/>
  <c r="H11" i="8"/>
  <c r="I11" i="8"/>
  <c r="Q11" i="7"/>
  <c r="R11" i="7"/>
  <c r="S11" i="7"/>
  <c r="Q11" i="6"/>
  <c r="R11" i="6"/>
  <c r="S11" i="6"/>
  <c r="B11" i="9"/>
  <c r="C11" i="9"/>
  <c r="D11" i="9"/>
  <c r="B47" i="8"/>
  <c r="C47" i="8"/>
  <c r="D47" i="8"/>
  <c r="Q29" i="10"/>
  <c r="R29" i="10"/>
  <c r="S29" i="10"/>
  <c r="B11" i="8"/>
  <c r="C11" i="8"/>
  <c r="D11" i="8"/>
  <c r="L11" i="9"/>
  <c r="M11" i="9"/>
  <c r="N11" i="9"/>
  <c r="G11" i="9"/>
  <c r="H11" i="9"/>
  <c r="I11" i="9"/>
  <c r="Q12" i="11"/>
  <c r="R12" i="11"/>
  <c r="S12" i="11"/>
  <c r="G12" i="8"/>
  <c r="H12" i="8"/>
  <c r="I12" i="8"/>
  <c r="Q12" i="7"/>
  <c r="R12" i="7"/>
  <c r="Q12" i="6"/>
  <c r="R12" i="6"/>
  <c r="S12" i="6"/>
  <c r="B12" i="9"/>
  <c r="C12" i="9"/>
  <c r="D12" i="9"/>
  <c r="B48" i="8"/>
  <c r="C48" i="8"/>
  <c r="D48" i="8"/>
  <c r="Q30" i="10"/>
  <c r="R30" i="10"/>
  <c r="S30" i="10"/>
  <c r="B12" i="8"/>
  <c r="C12" i="8"/>
  <c r="D12" i="8"/>
  <c r="L12" i="9"/>
  <c r="M12" i="9"/>
  <c r="N12" i="9"/>
  <c r="G12" i="9"/>
  <c r="H12" i="9"/>
  <c r="I12" i="9"/>
  <c r="Q13" i="11"/>
  <c r="R13" i="11"/>
  <c r="S13" i="11"/>
  <c r="H13" i="8"/>
  <c r="I13" i="8"/>
  <c r="Q13" i="7"/>
  <c r="R13" i="7"/>
  <c r="S13" i="7"/>
  <c r="Q13" i="6"/>
  <c r="R13" i="6"/>
  <c r="S13" i="6"/>
  <c r="B13" i="9"/>
  <c r="C13" i="9"/>
  <c r="D13" i="9"/>
  <c r="B49" i="8"/>
  <c r="C49" i="8"/>
  <c r="D49" i="8"/>
  <c r="Q31" i="10"/>
  <c r="R31" i="10"/>
  <c r="S31" i="10"/>
  <c r="B13" i="8"/>
  <c r="C13" i="8"/>
  <c r="D13" i="8"/>
  <c r="L13" i="9"/>
  <c r="M13" i="9"/>
  <c r="N13" i="9"/>
  <c r="G13" i="9"/>
  <c r="H13" i="9"/>
  <c r="I13" i="9"/>
  <c r="Q14" i="11"/>
  <c r="R14" i="11"/>
  <c r="S14" i="11"/>
  <c r="G14" i="8"/>
  <c r="H14" i="8"/>
  <c r="I14" i="8"/>
  <c r="Q14" i="7"/>
  <c r="R14" i="7"/>
  <c r="S14" i="7"/>
  <c r="Q14" i="6"/>
  <c r="R14" i="6"/>
  <c r="S14" i="6"/>
  <c r="B14" i="9"/>
  <c r="C14" i="9"/>
  <c r="D14" i="9"/>
  <c r="B50" i="8"/>
  <c r="C50" i="8"/>
  <c r="D50" i="8"/>
  <c r="Q32" i="10"/>
  <c r="R32" i="10"/>
  <c r="S32" i="10"/>
  <c r="B14" i="8"/>
  <c r="C14" i="8"/>
  <c r="D14" i="8"/>
  <c r="L14" i="9"/>
  <c r="M14" i="9"/>
  <c r="N14" i="9"/>
  <c r="G14" i="9"/>
  <c r="H14" i="9"/>
  <c r="I14" i="9"/>
  <c r="Q15" i="11"/>
  <c r="R15" i="11"/>
  <c r="S15" i="11"/>
  <c r="G15" i="8"/>
  <c r="H15" i="8"/>
  <c r="I15" i="8"/>
  <c r="Q15" i="7"/>
  <c r="R15" i="7"/>
  <c r="S15" i="7"/>
  <c r="Q15" i="6"/>
  <c r="R15" i="6"/>
  <c r="S15" i="6"/>
  <c r="B15" i="9"/>
  <c r="D15" i="9"/>
  <c r="B51" i="8"/>
  <c r="C51" i="8"/>
  <c r="D51" i="8"/>
  <c r="Q33" i="10"/>
  <c r="R33" i="10"/>
  <c r="S33" i="10"/>
  <c r="B15" i="8"/>
  <c r="C15" i="8"/>
  <c r="D15" i="8"/>
  <c r="L15" i="9"/>
  <c r="M15" i="9"/>
  <c r="P15" i="9" s="1"/>
  <c r="N15" i="9"/>
  <c r="G15" i="9"/>
  <c r="H15" i="9"/>
  <c r="I15" i="9"/>
  <c r="Q16" i="11"/>
  <c r="R16" i="11"/>
  <c r="S16" i="11"/>
  <c r="G16" i="8"/>
  <c r="H16" i="8"/>
  <c r="I16" i="8"/>
  <c r="Q16" i="7"/>
  <c r="R16" i="7"/>
  <c r="S16" i="7"/>
  <c r="Q16" i="6"/>
  <c r="R16" i="6"/>
  <c r="B16" i="9"/>
  <c r="C16" i="9"/>
  <c r="D16" i="9"/>
  <c r="B52" i="8"/>
  <c r="C52" i="8"/>
  <c r="D52" i="8"/>
  <c r="R34" i="10"/>
  <c r="S34" i="10"/>
  <c r="B16" i="8"/>
  <c r="C16" i="8"/>
  <c r="D16" i="8"/>
  <c r="L16" i="9"/>
  <c r="M16" i="9"/>
  <c r="N16" i="9"/>
  <c r="H16" i="9"/>
  <c r="I16" i="9"/>
  <c r="Q17" i="11"/>
  <c r="S17" i="11"/>
  <c r="G17" i="8"/>
  <c r="H17" i="8"/>
  <c r="I17" i="8"/>
  <c r="Q17" i="7"/>
  <c r="R17" i="7"/>
  <c r="S17" i="7"/>
  <c r="Q17" i="6"/>
  <c r="R17" i="6"/>
  <c r="S17" i="6"/>
  <c r="B17" i="9"/>
  <c r="C17" i="9"/>
  <c r="B53" i="8"/>
  <c r="C53" i="8"/>
  <c r="Q35" i="10"/>
  <c r="R35" i="10"/>
  <c r="S35" i="10"/>
  <c r="B17" i="8"/>
  <c r="C17" i="8"/>
  <c r="D17" i="8"/>
  <c r="L17" i="9"/>
  <c r="M17" i="9"/>
  <c r="N17" i="9"/>
  <c r="G17" i="9"/>
  <c r="H17" i="9"/>
  <c r="I17" i="9"/>
  <c r="L6" i="11"/>
  <c r="M6" i="11"/>
  <c r="N6" i="11"/>
  <c r="L6" i="15"/>
  <c r="N6" i="15"/>
  <c r="Q6" i="9"/>
  <c r="B24" i="12"/>
  <c r="H6" i="10"/>
  <c r="Q24" i="8"/>
  <c r="R24" i="8"/>
  <c r="S24" i="8"/>
  <c r="L24" i="12"/>
  <c r="M24" i="12"/>
  <c r="N24" i="12"/>
  <c r="L42" i="12"/>
  <c r="M42" i="12"/>
  <c r="N42" i="12"/>
  <c r="C6" i="7"/>
  <c r="D6" i="7"/>
  <c r="G24" i="8"/>
  <c r="I24" i="8"/>
  <c r="L7" i="11"/>
  <c r="M7" i="11"/>
  <c r="N7" i="11"/>
  <c r="L7" i="15"/>
  <c r="M7" i="15"/>
  <c r="N7" i="15"/>
  <c r="Q7" i="9"/>
  <c r="R7" i="9"/>
  <c r="S7" i="9"/>
  <c r="B25" i="12"/>
  <c r="C25" i="12"/>
  <c r="D25" i="12"/>
  <c r="G7" i="10"/>
  <c r="H7" i="10"/>
  <c r="I7" i="10"/>
  <c r="Q25" i="8"/>
  <c r="S25" i="8"/>
  <c r="L25" i="12"/>
  <c r="N25" i="12"/>
  <c r="L43" i="12"/>
  <c r="M43" i="12"/>
  <c r="N43" i="12"/>
  <c r="B7" i="7"/>
  <c r="C7" i="7"/>
  <c r="G25" i="8"/>
  <c r="H25" i="8"/>
  <c r="I25" i="8"/>
  <c r="M8" i="11"/>
  <c r="N8" i="11"/>
  <c r="L8" i="15"/>
  <c r="N8" i="15"/>
  <c r="Q8" i="9"/>
  <c r="R8" i="9"/>
  <c r="S8" i="9"/>
  <c r="B26" i="12"/>
  <c r="C26" i="12"/>
  <c r="D26" i="12"/>
  <c r="H8" i="10"/>
  <c r="I8" i="10"/>
  <c r="Q26" i="8"/>
  <c r="R26" i="8"/>
  <c r="S26" i="8"/>
  <c r="L26" i="12"/>
  <c r="N26" i="12"/>
  <c r="L44" i="12"/>
  <c r="M44" i="12"/>
  <c r="N44" i="12"/>
  <c r="B8" i="7"/>
  <c r="C8" i="7"/>
  <c r="D8" i="7"/>
  <c r="G26" i="8"/>
  <c r="H26" i="8"/>
  <c r="I26" i="8"/>
  <c r="L9" i="11"/>
  <c r="M9" i="11"/>
  <c r="N9" i="11"/>
  <c r="L9" i="15"/>
  <c r="M9" i="15"/>
  <c r="N9" i="15"/>
  <c r="Q9" i="9"/>
  <c r="R9" i="9"/>
  <c r="S9" i="9"/>
  <c r="B27" i="12"/>
  <c r="C27" i="12"/>
  <c r="D27" i="12"/>
  <c r="G9" i="10"/>
  <c r="H9" i="10"/>
  <c r="I9" i="10"/>
  <c r="Q27" i="8"/>
  <c r="R27" i="8"/>
  <c r="S27" i="8"/>
  <c r="L27" i="12"/>
  <c r="N27" i="12"/>
  <c r="L45" i="12"/>
  <c r="M45" i="12"/>
  <c r="N45" i="12"/>
  <c r="B9" i="7"/>
  <c r="C9" i="7"/>
  <c r="D9" i="7"/>
  <c r="G27" i="8"/>
  <c r="H27" i="8"/>
  <c r="I27" i="8"/>
  <c r="L10" i="11"/>
  <c r="M10" i="11"/>
  <c r="N10" i="11"/>
  <c r="L10" i="15"/>
  <c r="M10" i="15"/>
  <c r="N10" i="15"/>
  <c r="Q10" i="9"/>
  <c r="R10" i="9"/>
  <c r="S10" i="9"/>
  <c r="B28" i="12"/>
  <c r="C28" i="12"/>
  <c r="D28" i="12"/>
  <c r="G10" i="10"/>
  <c r="H10" i="10"/>
  <c r="I10" i="10"/>
  <c r="Q28" i="8"/>
  <c r="R28" i="8"/>
  <c r="S28" i="8"/>
  <c r="L28" i="12"/>
  <c r="M28" i="12"/>
  <c r="N28" i="12"/>
  <c r="L46" i="12"/>
  <c r="M46" i="12"/>
  <c r="N46" i="12"/>
  <c r="B10" i="7"/>
  <c r="C10" i="7"/>
  <c r="D10" i="7"/>
  <c r="G28" i="8"/>
  <c r="H28" i="8"/>
  <c r="I28" i="8"/>
  <c r="L11" i="11"/>
  <c r="M11" i="11"/>
  <c r="N11" i="11"/>
  <c r="L11" i="15"/>
  <c r="M11" i="15"/>
  <c r="N11" i="15"/>
  <c r="Q11" i="9"/>
  <c r="R11" i="9"/>
  <c r="S11" i="9"/>
  <c r="B29" i="12"/>
  <c r="C29" i="12"/>
  <c r="D29" i="12"/>
  <c r="G11" i="10"/>
  <c r="H11" i="10"/>
  <c r="I11" i="10"/>
  <c r="Q29" i="8"/>
  <c r="R29" i="8"/>
  <c r="S29" i="8"/>
  <c r="L29" i="12"/>
  <c r="M29" i="12"/>
  <c r="N29" i="12"/>
  <c r="L47" i="12"/>
  <c r="M47" i="12"/>
  <c r="N47" i="12"/>
  <c r="B11" i="7"/>
  <c r="C11" i="7"/>
  <c r="D11" i="7"/>
  <c r="G29" i="8"/>
  <c r="H29" i="8"/>
  <c r="I29" i="8"/>
  <c r="L12" i="11"/>
  <c r="M12" i="11"/>
  <c r="N12" i="11"/>
  <c r="L12" i="15"/>
  <c r="M12" i="15"/>
  <c r="N12" i="15"/>
  <c r="Q12" i="9"/>
  <c r="R12" i="9"/>
  <c r="S12" i="9"/>
  <c r="B30" i="12"/>
  <c r="C30" i="12"/>
  <c r="D30" i="12"/>
  <c r="G12" i="10"/>
  <c r="H12" i="10"/>
  <c r="I12" i="10"/>
  <c r="Q30" i="8"/>
  <c r="R30" i="8"/>
  <c r="S30" i="8"/>
  <c r="L30" i="12"/>
  <c r="M30" i="12"/>
  <c r="N30" i="12"/>
  <c r="L48" i="12"/>
  <c r="N48" i="12"/>
  <c r="B12" i="7"/>
  <c r="C12" i="7"/>
  <c r="D12" i="7"/>
  <c r="G30" i="8"/>
  <c r="H30" i="8"/>
  <c r="I30" i="8"/>
  <c r="L13" i="11"/>
  <c r="M13" i="11"/>
  <c r="N13" i="11"/>
  <c r="L13" i="15"/>
  <c r="M13" i="15"/>
  <c r="N13" i="15"/>
  <c r="Q13" i="9"/>
  <c r="R13" i="9"/>
  <c r="S13" i="9"/>
  <c r="B31" i="12"/>
  <c r="C31" i="12"/>
  <c r="D31" i="12"/>
  <c r="G13" i="10"/>
  <c r="H13" i="10"/>
  <c r="I13" i="10"/>
  <c r="Q31" i="8"/>
  <c r="R31" i="8"/>
  <c r="S31" i="8"/>
  <c r="L31" i="12"/>
  <c r="L49" i="12"/>
  <c r="M49" i="12"/>
  <c r="N49" i="12"/>
  <c r="B13" i="7"/>
  <c r="C13" i="7"/>
  <c r="D13" i="7"/>
  <c r="H31" i="8"/>
  <c r="I31" i="8"/>
  <c r="L14" i="11"/>
  <c r="M14" i="11"/>
  <c r="N14" i="11"/>
  <c r="L14" i="15"/>
  <c r="M14" i="15"/>
  <c r="N14" i="15"/>
  <c r="Q14" i="9"/>
  <c r="R14" i="9"/>
  <c r="S14" i="9"/>
  <c r="B32" i="12"/>
  <c r="C32" i="12"/>
  <c r="D32" i="12"/>
  <c r="G14" i="10"/>
  <c r="H14" i="10"/>
  <c r="I14" i="10"/>
  <c r="Q32" i="8"/>
  <c r="R32" i="8"/>
  <c r="S32" i="8"/>
  <c r="L32" i="12"/>
  <c r="N32" i="12"/>
  <c r="L50" i="12"/>
  <c r="M50" i="12"/>
  <c r="N50" i="12"/>
  <c r="B14" i="7"/>
  <c r="C14" i="7"/>
  <c r="D14" i="7"/>
  <c r="G32" i="8"/>
  <c r="H32" i="8"/>
  <c r="I32" i="8"/>
  <c r="L15" i="11"/>
  <c r="L15" i="15"/>
  <c r="M15" i="15"/>
  <c r="R15" i="9"/>
  <c r="S15" i="9"/>
  <c r="C33" i="12"/>
  <c r="D33" i="12"/>
  <c r="G15" i="10"/>
  <c r="H15" i="10"/>
  <c r="I15" i="10"/>
  <c r="Q33" i="8"/>
  <c r="R33" i="8"/>
  <c r="S33" i="8"/>
  <c r="L33" i="12"/>
  <c r="M33" i="12"/>
  <c r="N33" i="12"/>
  <c r="L51" i="12"/>
  <c r="M51" i="12"/>
  <c r="N51" i="12"/>
  <c r="B15" i="7"/>
  <c r="D15" i="7"/>
  <c r="G33" i="8"/>
  <c r="H33" i="8"/>
  <c r="I33" i="8"/>
  <c r="L16" i="11"/>
  <c r="M16" i="11"/>
  <c r="L16" i="15"/>
  <c r="M16" i="15"/>
  <c r="N16" i="15"/>
  <c r="Q16" i="9"/>
  <c r="R16" i="9"/>
  <c r="S16" i="9"/>
  <c r="B34" i="12"/>
  <c r="C34" i="12"/>
  <c r="D34" i="12"/>
  <c r="G16" i="10"/>
  <c r="H16" i="10"/>
  <c r="I16" i="10"/>
  <c r="Q34" i="8"/>
  <c r="R34" i="8"/>
  <c r="S34" i="8"/>
  <c r="L34" i="12"/>
  <c r="M34" i="12"/>
  <c r="N34" i="12"/>
  <c r="M52" i="12"/>
  <c r="N52" i="12"/>
  <c r="B16" i="7"/>
  <c r="C16" i="7"/>
  <c r="D16" i="7"/>
  <c r="G34" i="8"/>
  <c r="H34" i="8"/>
  <c r="I34" i="8"/>
  <c r="M17" i="11"/>
  <c r="N17" i="11"/>
  <c r="L17" i="15"/>
  <c r="M17" i="15"/>
  <c r="N17" i="15"/>
  <c r="Q17" i="9"/>
  <c r="R17" i="9"/>
  <c r="S17" i="9"/>
  <c r="B35" i="12"/>
  <c r="C35" i="12"/>
  <c r="D35" i="12"/>
  <c r="G17" i="10"/>
  <c r="H17" i="10"/>
  <c r="I17" i="10"/>
  <c r="Q35" i="8"/>
  <c r="R35" i="8"/>
  <c r="S35" i="8"/>
  <c r="L35" i="12"/>
  <c r="N35" i="12"/>
  <c r="L53" i="12"/>
  <c r="M53" i="12"/>
  <c r="B17" i="7"/>
  <c r="C17" i="7"/>
  <c r="G35" i="8"/>
  <c r="H35" i="8"/>
  <c r="I35" i="8"/>
  <c r="G6" i="7"/>
  <c r="H6" i="7"/>
  <c r="I6" i="7"/>
  <c r="B6" i="11"/>
  <c r="C6" i="11"/>
  <c r="D6" i="11"/>
  <c r="G6" i="12"/>
  <c r="I6" i="12"/>
  <c r="Q42" i="7"/>
  <c r="R42" i="7"/>
  <c r="S42" i="7"/>
  <c r="B60" i="12"/>
  <c r="D60" i="12"/>
  <c r="Q24" i="6"/>
  <c r="R24" i="6"/>
  <c r="S24" i="6"/>
  <c r="L6" i="12"/>
  <c r="M6" i="12"/>
  <c r="N6" i="12"/>
  <c r="B24" i="7"/>
  <c r="C24" i="7"/>
  <c r="D24" i="7"/>
  <c r="G100" i="12"/>
  <c r="H100" i="12"/>
  <c r="I100" i="12"/>
  <c r="L24" i="8"/>
  <c r="M24" i="8"/>
  <c r="G7" i="7"/>
  <c r="H7" i="7"/>
  <c r="I7" i="7"/>
  <c r="B7" i="11"/>
  <c r="C7" i="11"/>
  <c r="D7" i="11"/>
  <c r="G7" i="12"/>
  <c r="H7" i="12"/>
  <c r="I7" i="12"/>
  <c r="R43" i="7"/>
  <c r="S43" i="7"/>
  <c r="B61" i="12"/>
  <c r="D61" i="12"/>
  <c r="Q25" i="6"/>
  <c r="R25" i="6"/>
  <c r="S25" i="6"/>
  <c r="L7" i="12"/>
  <c r="M7" i="12"/>
  <c r="N7" i="12"/>
  <c r="B25" i="7"/>
  <c r="C25" i="7"/>
  <c r="D25" i="7"/>
  <c r="G101" i="12"/>
  <c r="H101" i="12"/>
  <c r="I101" i="12"/>
  <c r="L25" i="8"/>
  <c r="M25" i="8"/>
  <c r="G8" i="7"/>
  <c r="H8" i="7"/>
  <c r="I8" i="7"/>
  <c r="B8" i="11"/>
  <c r="C8" i="11"/>
  <c r="D8" i="11"/>
  <c r="G8" i="12"/>
  <c r="H8" i="12"/>
  <c r="I8" i="12"/>
  <c r="Q44" i="7"/>
  <c r="R44" i="7"/>
  <c r="S44" i="7"/>
  <c r="B62" i="12"/>
  <c r="D62" i="12"/>
  <c r="Q26" i="6"/>
  <c r="R26" i="6"/>
  <c r="S26" i="6"/>
  <c r="L8" i="12"/>
  <c r="M8" i="12"/>
  <c r="N8" i="12"/>
  <c r="B26" i="7"/>
  <c r="C26" i="7"/>
  <c r="D26" i="7"/>
  <c r="G102" i="12"/>
  <c r="H102" i="12"/>
  <c r="I102" i="12"/>
  <c r="L26" i="8"/>
  <c r="M26" i="8"/>
  <c r="N26" i="8"/>
  <c r="G9" i="7"/>
  <c r="H9" i="7"/>
  <c r="I9" i="7"/>
  <c r="B9" i="11"/>
  <c r="C9" i="11"/>
  <c r="D9" i="11"/>
  <c r="G9" i="12"/>
  <c r="H9" i="12"/>
  <c r="I9" i="12"/>
  <c r="Q45" i="7"/>
  <c r="R45" i="7"/>
  <c r="S45" i="7"/>
  <c r="B63" i="12"/>
  <c r="D63" i="12"/>
  <c r="Q27" i="6"/>
  <c r="R27" i="6"/>
  <c r="S27" i="6"/>
  <c r="L9" i="12"/>
  <c r="M9" i="12"/>
  <c r="N9" i="12"/>
  <c r="B27" i="7"/>
  <c r="C27" i="7"/>
  <c r="D27" i="7"/>
  <c r="G103" i="12"/>
  <c r="H103" i="12"/>
  <c r="I103" i="12"/>
  <c r="L27" i="8"/>
  <c r="M27" i="8"/>
  <c r="G10" i="7"/>
  <c r="H10" i="7"/>
  <c r="I10" i="7"/>
  <c r="B10" i="11"/>
  <c r="C10" i="11"/>
  <c r="D10" i="11"/>
  <c r="G10" i="12"/>
  <c r="H10" i="12"/>
  <c r="I10" i="12"/>
  <c r="Q46" i="7"/>
  <c r="R46" i="7"/>
  <c r="S46" i="7"/>
  <c r="B64" i="12"/>
  <c r="D64" i="12"/>
  <c r="Q28" i="6"/>
  <c r="R28" i="6"/>
  <c r="S28" i="6"/>
  <c r="L10" i="12"/>
  <c r="M10" i="12"/>
  <c r="N10" i="12"/>
  <c r="B28" i="7"/>
  <c r="C28" i="7"/>
  <c r="D28" i="7"/>
  <c r="G104" i="12"/>
  <c r="H104" i="12"/>
  <c r="I104" i="12"/>
  <c r="L28" i="8"/>
  <c r="M28" i="8"/>
  <c r="G11" i="7"/>
  <c r="H11" i="7"/>
  <c r="I11" i="7"/>
  <c r="B11" i="11"/>
  <c r="C11" i="11"/>
  <c r="D11" i="11"/>
  <c r="G11" i="12"/>
  <c r="H11" i="12"/>
  <c r="I11" i="12"/>
  <c r="Q47" i="7"/>
  <c r="R47" i="7"/>
  <c r="S47" i="7"/>
  <c r="B65" i="12"/>
  <c r="C65" i="12"/>
  <c r="D65" i="12"/>
  <c r="Q29" i="6"/>
  <c r="R29" i="6"/>
  <c r="S29" i="6"/>
  <c r="L11" i="12"/>
  <c r="M11" i="12"/>
  <c r="N11" i="12"/>
  <c r="B29" i="7"/>
  <c r="C29" i="7"/>
  <c r="D29" i="7"/>
  <c r="G105" i="12"/>
  <c r="H105" i="12"/>
  <c r="I105" i="12"/>
  <c r="L29" i="8"/>
  <c r="M29" i="8"/>
  <c r="G12" i="7"/>
  <c r="H12" i="7"/>
  <c r="I12" i="7"/>
  <c r="B12" i="11"/>
  <c r="C12" i="11"/>
  <c r="D12" i="11"/>
  <c r="G12" i="12"/>
  <c r="H12" i="12"/>
  <c r="I12" i="12"/>
  <c r="Q48" i="7"/>
  <c r="R48" i="7"/>
  <c r="S48" i="7"/>
  <c r="B66" i="12"/>
  <c r="D66" i="12"/>
  <c r="Q30" i="6"/>
  <c r="R30" i="6"/>
  <c r="S30" i="6"/>
  <c r="L12" i="12"/>
  <c r="M12" i="12"/>
  <c r="N12" i="12"/>
  <c r="B30" i="7"/>
  <c r="C30" i="7"/>
  <c r="D30" i="7"/>
  <c r="G106" i="12"/>
  <c r="H106" i="12"/>
  <c r="I106" i="12"/>
  <c r="L30" i="8"/>
  <c r="M30" i="8"/>
  <c r="G13" i="7"/>
  <c r="H13" i="7"/>
  <c r="I13" i="7"/>
  <c r="B13" i="11"/>
  <c r="C13" i="11"/>
  <c r="D13" i="11"/>
  <c r="G13" i="12"/>
  <c r="H13" i="12"/>
  <c r="I13" i="12"/>
  <c r="Q49" i="7"/>
  <c r="R49" i="7"/>
  <c r="S49" i="7"/>
  <c r="B67" i="12"/>
  <c r="Q31" i="6"/>
  <c r="R31" i="6"/>
  <c r="S31" i="6"/>
  <c r="L13" i="12"/>
  <c r="M13" i="12"/>
  <c r="N13" i="12"/>
  <c r="B31" i="7"/>
  <c r="C31" i="7"/>
  <c r="D31" i="7"/>
  <c r="G107" i="12"/>
  <c r="H107" i="12"/>
  <c r="I107" i="12"/>
  <c r="L31" i="8"/>
  <c r="G14" i="7"/>
  <c r="H14" i="7"/>
  <c r="I14" i="7"/>
  <c r="B14" i="11"/>
  <c r="D14" i="11"/>
  <c r="G14" i="12"/>
  <c r="H14" i="12"/>
  <c r="I14" i="12"/>
  <c r="Q50" i="7"/>
  <c r="R50" i="7"/>
  <c r="S50" i="7"/>
  <c r="C68" i="12"/>
  <c r="D68" i="12"/>
  <c r="Q32" i="6"/>
  <c r="R32" i="6"/>
  <c r="S32" i="6"/>
  <c r="L14" i="12"/>
  <c r="M14" i="12"/>
  <c r="N14" i="12"/>
  <c r="B32" i="7"/>
  <c r="C32" i="7"/>
  <c r="D32" i="7"/>
  <c r="G108" i="12"/>
  <c r="H108" i="12"/>
  <c r="I108" i="12"/>
  <c r="L32" i="8"/>
  <c r="M32" i="8"/>
  <c r="N32" i="8"/>
  <c r="G15" i="7"/>
  <c r="H15" i="7"/>
  <c r="I15" i="7"/>
  <c r="B15" i="11"/>
  <c r="C15" i="11"/>
  <c r="D15" i="11"/>
  <c r="G15" i="12"/>
  <c r="H15" i="12"/>
  <c r="I15" i="12"/>
  <c r="Q51" i="7"/>
  <c r="R51" i="7"/>
  <c r="S51" i="7"/>
  <c r="B69" i="12"/>
  <c r="C69" i="12"/>
  <c r="D69" i="12"/>
  <c r="Q33" i="6"/>
  <c r="R33" i="6"/>
  <c r="S33" i="6"/>
  <c r="L15" i="12"/>
  <c r="M15" i="12"/>
  <c r="N15" i="12"/>
  <c r="B33" i="7"/>
  <c r="C33" i="7"/>
  <c r="D33" i="7"/>
  <c r="G109" i="12"/>
  <c r="H109" i="12"/>
  <c r="I109" i="12"/>
  <c r="L33" i="8"/>
  <c r="M33" i="8"/>
  <c r="N33" i="8"/>
  <c r="G16" i="7"/>
  <c r="H16" i="7"/>
  <c r="I16" i="7"/>
  <c r="B16" i="11"/>
  <c r="C16" i="11"/>
  <c r="D16" i="11"/>
  <c r="G16" i="12"/>
  <c r="H16" i="12"/>
  <c r="I16" i="12"/>
  <c r="Q52" i="7"/>
  <c r="T52" i="7" s="1"/>
  <c r="R52" i="7"/>
  <c r="S52" i="7"/>
  <c r="B70" i="12"/>
  <c r="C70" i="12"/>
  <c r="D70" i="12"/>
  <c r="R34" i="6"/>
  <c r="S34" i="6"/>
  <c r="N16" i="12"/>
  <c r="B34" i="7"/>
  <c r="G110" i="12"/>
  <c r="H110" i="12"/>
  <c r="I110" i="12"/>
  <c r="M34" i="8"/>
  <c r="N34" i="8"/>
  <c r="G17" i="7"/>
  <c r="I17" i="7"/>
  <c r="B17" i="11"/>
  <c r="C17" i="11"/>
  <c r="G17" i="12"/>
  <c r="H17" i="12"/>
  <c r="I17" i="12"/>
  <c r="Q53" i="7"/>
  <c r="R53" i="7"/>
  <c r="S53" i="7"/>
  <c r="Q35" i="6"/>
  <c r="S35" i="6"/>
  <c r="L17" i="12"/>
  <c r="M17" i="12"/>
  <c r="N17" i="12"/>
  <c r="B35" i="7"/>
  <c r="C35" i="7"/>
  <c r="D35" i="7"/>
  <c r="G111" i="12"/>
  <c r="H111" i="12"/>
  <c r="L35" i="8"/>
  <c r="O35" i="8" s="1"/>
  <c r="N35" i="8"/>
  <c r="Q24" i="7"/>
  <c r="R24" i="7"/>
  <c r="S24" i="7"/>
  <c r="G42" i="8"/>
  <c r="H42" i="8"/>
  <c r="I42" i="8"/>
  <c r="Q24" i="9"/>
  <c r="R24" i="9"/>
  <c r="S24" i="9"/>
  <c r="L60" i="12"/>
  <c r="M60" i="12"/>
  <c r="N60" i="12"/>
  <c r="G24" i="11"/>
  <c r="H24" i="11"/>
  <c r="I24" i="11"/>
  <c r="G24" i="6"/>
  <c r="H24" i="6"/>
  <c r="I24" i="6"/>
  <c r="Q24" i="12"/>
  <c r="R24" i="12"/>
  <c r="S24" i="12"/>
  <c r="G42" i="11"/>
  <c r="B100" i="12"/>
  <c r="C100" i="12"/>
  <c r="B6" i="14"/>
  <c r="C6" i="14"/>
  <c r="D6" i="14"/>
  <c r="Q25" i="7"/>
  <c r="R25" i="7"/>
  <c r="S25" i="7"/>
  <c r="G43" i="8"/>
  <c r="H43" i="8"/>
  <c r="Q25" i="9"/>
  <c r="R25" i="9"/>
  <c r="S25" i="9"/>
  <c r="L61" i="12"/>
  <c r="M61" i="12"/>
  <c r="N61" i="12"/>
  <c r="G25" i="11"/>
  <c r="I25" i="11"/>
  <c r="G25" i="6"/>
  <c r="H25" i="6"/>
  <c r="Q25" i="12"/>
  <c r="R25" i="12"/>
  <c r="S25" i="12"/>
  <c r="G43" i="11"/>
  <c r="H43" i="11"/>
  <c r="B101" i="12"/>
  <c r="D101" i="12"/>
  <c r="B7" i="14"/>
  <c r="C7" i="14"/>
  <c r="D7" i="14"/>
  <c r="Q26" i="7"/>
  <c r="R26" i="7"/>
  <c r="S26" i="7"/>
  <c r="G44" i="8"/>
  <c r="H44" i="8"/>
  <c r="I44" i="8"/>
  <c r="Q26" i="9"/>
  <c r="R26" i="9"/>
  <c r="S26" i="9"/>
  <c r="L62" i="12"/>
  <c r="M62" i="12"/>
  <c r="N62" i="12"/>
  <c r="G26" i="11"/>
  <c r="H26" i="11"/>
  <c r="I26" i="11"/>
  <c r="G26" i="6"/>
  <c r="H26" i="6"/>
  <c r="I26" i="6"/>
  <c r="Q26" i="12"/>
  <c r="R26" i="12"/>
  <c r="S26" i="12"/>
  <c r="G44" i="11"/>
  <c r="B102" i="12"/>
  <c r="C102" i="12"/>
  <c r="C8" i="14"/>
  <c r="D8" i="14"/>
  <c r="Q27" i="7"/>
  <c r="R27" i="7"/>
  <c r="S27" i="7"/>
  <c r="G45" i="8"/>
  <c r="H45" i="8"/>
  <c r="I45" i="8"/>
  <c r="Q27" i="9"/>
  <c r="R27" i="9"/>
  <c r="L63" i="12"/>
  <c r="M63" i="12"/>
  <c r="N63" i="12"/>
  <c r="G27" i="11"/>
  <c r="H27" i="11"/>
  <c r="I27" i="11"/>
  <c r="G27" i="6"/>
  <c r="I27" i="6"/>
  <c r="Q27" i="12"/>
  <c r="R27" i="12"/>
  <c r="S27" i="12"/>
  <c r="G45" i="11"/>
  <c r="H45" i="11"/>
  <c r="I45" i="11"/>
  <c r="B103" i="12"/>
  <c r="D103" i="12"/>
  <c r="B9" i="14"/>
  <c r="C9" i="14"/>
  <c r="D9" i="14"/>
  <c r="Q28" i="7"/>
  <c r="R28" i="7"/>
  <c r="S28" i="7"/>
  <c r="G46" i="8"/>
  <c r="H46" i="8"/>
  <c r="I46" i="8"/>
  <c r="Q28" i="9"/>
  <c r="R28" i="9"/>
  <c r="S28" i="9"/>
  <c r="L64" i="12"/>
  <c r="M64" i="12"/>
  <c r="N64" i="12"/>
  <c r="G28" i="11"/>
  <c r="H28" i="11"/>
  <c r="I28" i="11"/>
  <c r="G28" i="6"/>
  <c r="H28" i="6"/>
  <c r="I28" i="6"/>
  <c r="Q28" i="12"/>
  <c r="R28" i="12"/>
  <c r="S28" i="12"/>
  <c r="G46" i="11"/>
  <c r="I46" i="11"/>
  <c r="C104" i="12"/>
  <c r="B10" i="14"/>
  <c r="C10" i="14"/>
  <c r="D10" i="14"/>
  <c r="Q29" i="7"/>
  <c r="R29" i="7"/>
  <c r="G47" i="8"/>
  <c r="H47" i="8"/>
  <c r="I47" i="8"/>
  <c r="Q29" i="9"/>
  <c r="R29" i="9"/>
  <c r="S29" i="9"/>
  <c r="L65" i="12"/>
  <c r="N65" i="12"/>
  <c r="G29" i="11"/>
  <c r="H29" i="11"/>
  <c r="I29" i="11"/>
  <c r="G29" i="6"/>
  <c r="H29" i="6"/>
  <c r="I29" i="6"/>
  <c r="R29" i="12"/>
  <c r="S29" i="12"/>
  <c r="G47" i="11"/>
  <c r="H47" i="11"/>
  <c r="I47" i="11"/>
  <c r="B105" i="12"/>
  <c r="C105" i="12"/>
  <c r="B11" i="14"/>
  <c r="C11" i="14"/>
  <c r="D11" i="14"/>
  <c r="Q30" i="7"/>
  <c r="R30" i="7"/>
  <c r="S30" i="7"/>
  <c r="G48" i="8"/>
  <c r="I48" i="8"/>
  <c r="Q30" i="9"/>
  <c r="R30" i="9"/>
  <c r="S30" i="9"/>
  <c r="L66" i="12"/>
  <c r="M66" i="12"/>
  <c r="N66" i="12"/>
  <c r="H30" i="11"/>
  <c r="I30" i="11"/>
  <c r="G30" i="6"/>
  <c r="H30" i="6"/>
  <c r="I30" i="6"/>
  <c r="Q30" i="12"/>
  <c r="R30" i="12"/>
  <c r="G48" i="11"/>
  <c r="H48" i="11"/>
  <c r="I48" i="11"/>
  <c r="B106" i="12"/>
  <c r="D106" i="12"/>
  <c r="B12" i="14"/>
  <c r="D12" i="14"/>
  <c r="Q31" i="7"/>
  <c r="R31" i="7"/>
  <c r="S31" i="7"/>
  <c r="G49" i="8"/>
  <c r="H49" i="8"/>
  <c r="I49" i="8"/>
  <c r="R31" i="9"/>
  <c r="S31" i="9"/>
  <c r="L67" i="12"/>
  <c r="M67" i="12"/>
  <c r="N67" i="12"/>
  <c r="H31" i="11"/>
  <c r="I31" i="11"/>
  <c r="G31" i="6"/>
  <c r="H31" i="6"/>
  <c r="I31" i="6"/>
  <c r="Q31" i="12"/>
  <c r="R31" i="12"/>
  <c r="G49" i="11"/>
  <c r="H49" i="11"/>
  <c r="B107" i="12"/>
  <c r="C107" i="12"/>
  <c r="D107" i="12"/>
  <c r="B13" i="14"/>
  <c r="D13" i="14"/>
  <c r="Q32" i="7"/>
  <c r="R32" i="7"/>
  <c r="S32" i="7"/>
  <c r="G50" i="8"/>
  <c r="H50" i="8"/>
  <c r="I50" i="8"/>
  <c r="Q32" i="9"/>
  <c r="R32" i="9"/>
  <c r="S32" i="9"/>
  <c r="L68" i="12"/>
  <c r="M68" i="12"/>
  <c r="N68" i="12"/>
  <c r="G32" i="11"/>
  <c r="H32" i="11"/>
  <c r="I32" i="11"/>
  <c r="G32" i="6"/>
  <c r="H32" i="6"/>
  <c r="I32" i="6"/>
  <c r="Q32" i="12"/>
  <c r="R32" i="12"/>
  <c r="S32" i="12"/>
  <c r="G50" i="11"/>
  <c r="H50" i="11"/>
  <c r="I50" i="11"/>
  <c r="B108" i="12"/>
  <c r="C108" i="12"/>
  <c r="D108" i="12"/>
  <c r="B14" i="14"/>
  <c r="C14" i="14"/>
  <c r="D14" i="14"/>
  <c r="Q33" i="7"/>
  <c r="R33" i="7"/>
  <c r="S33" i="7"/>
  <c r="G51" i="8"/>
  <c r="H51" i="8"/>
  <c r="I51" i="8"/>
  <c r="R33" i="9"/>
  <c r="S33" i="9"/>
  <c r="L69" i="12"/>
  <c r="M69" i="12"/>
  <c r="N69" i="12"/>
  <c r="G33" i="11"/>
  <c r="H33" i="11"/>
  <c r="G33" i="6"/>
  <c r="H33" i="6"/>
  <c r="I33" i="6"/>
  <c r="Q33" i="12"/>
  <c r="R33" i="12"/>
  <c r="S33" i="12"/>
  <c r="H51" i="11"/>
  <c r="I51" i="11"/>
  <c r="B109" i="12"/>
  <c r="D109" i="12"/>
  <c r="B15" i="14"/>
  <c r="C15" i="14"/>
  <c r="Q34" i="7"/>
  <c r="R34" i="7"/>
  <c r="S34" i="7"/>
  <c r="G52" i="8"/>
  <c r="H52" i="8"/>
  <c r="Q34" i="9"/>
  <c r="R34" i="9"/>
  <c r="S34" i="9"/>
  <c r="M70" i="12"/>
  <c r="N70" i="12"/>
  <c r="G34" i="11"/>
  <c r="H34" i="11"/>
  <c r="I34" i="11"/>
  <c r="G34" i="6"/>
  <c r="H34" i="6"/>
  <c r="I34" i="6"/>
  <c r="Q34" i="12"/>
  <c r="R34" i="12"/>
  <c r="S34" i="12"/>
  <c r="G52" i="11"/>
  <c r="I52" i="11"/>
  <c r="B110" i="12"/>
  <c r="C110" i="12"/>
  <c r="D110" i="12"/>
  <c r="B16" i="14"/>
  <c r="C16" i="14"/>
  <c r="D16" i="14"/>
  <c r="Q35" i="7"/>
  <c r="R35" i="7"/>
  <c r="S35" i="7"/>
  <c r="I53" i="8"/>
  <c r="Q35" i="9"/>
  <c r="R35" i="9"/>
  <c r="S35" i="9"/>
  <c r="L71" i="12"/>
  <c r="M71" i="12"/>
  <c r="N71" i="12"/>
  <c r="G35" i="11"/>
  <c r="H35" i="11"/>
  <c r="I35" i="11"/>
  <c r="G35" i="6"/>
  <c r="H35" i="6"/>
  <c r="I35" i="6"/>
  <c r="Q35" i="12"/>
  <c r="R35" i="12"/>
  <c r="G53" i="11"/>
  <c r="H53" i="11"/>
  <c r="I53" i="11"/>
  <c r="C111" i="12"/>
  <c r="D111" i="12"/>
  <c r="B17" i="14"/>
  <c r="C17" i="14"/>
  <c r="D17" i="14"/>
  <c r="B42" i="9"/>
  <c r="C42" i="9"/>
  <c r="B122" i="12"/>
  <c r="C122" i="12"/>
  <c r="D122" i="12"/>
  <c r="H6" i="6"/>
  <c r="I6" i="6"/>
  <c r="B82" i="12"/>
  <c r="C82" i="12"/>
  <c r="D82" i="12"/>
  <c r="Q60" i="12"/>
  <c r="R60" i="12"/>
  <c r="G6" i="16"/>
  <c r="I6" i="16"/>
  <c r="L24" i="6"/>
  <c r="M24" i="6"/>
  <c r="N24" i="6"/>
  <c r="Q6" i="8"/>
  <c r="R6" i="8"/>
  <c r="S6" i="8"/>
  <c r="L42" i="7"/>
  <c r="M42" i="7"/>
  <c r="N42" i="7"/>
  <c r="Q42" i="12"/>
  <c r="R42" i="12"/>
  <c r="S42" i="12"/>
  <c r="B43" i="9"/>
  <c r="C43" i="9"/>
  <c r="F43" i="9" s="1"/>
  <c r="D43" i="9"/>
  <c r="B123" i="12"/>
  <c r="C123" i="12"/>
  <c r="D123" i="12"/>
  <c r="G7" i="6"/>
  <c r="H7" i="6"/>
  <c r="I7" i="6"/>
  <c r="B83" i="12"/>
  <c r="C83" i="12"/>
  <c r="D83" i="12"/>
  <c r="Q61" i="12"/>
  <c r="R61" i="12"/>
  <c r="S61" i="12"/>
  <c r="G7" i="16"/>
  <c r="H7" i="16"/>
  <c r="I7" i="16"/>
  <c r="L25" i="6"/>
  <c r="M25" i="6"/>
  <c r="N25" i="6"/>
  <c r="Q7" i="8"/>
  <c r="R7" i="8"/>
  <c r="S7" i="8"/>
  <c r="L43" i="7"/>
  <c r="M43" i="7"/>
  <c r="N43" i="7"/>
  <c r="Q43" i="12"/>
  <c r="R43" i="12"/>
  <c r="S43" i="12"/>
  <c r="B44" i="9"/>
  <c r="C44" i="9"/>
  <c r="D44" i="9"/>
  <c r="B124" i="12"/>
  <c r="C124" i="12"/>
  <c r="D124" i="12"/>
  <c r="G8" i="6"/>
  <c r="H8" i="6"/>
  <c r="I8" i="6"/>
  <c r="B84" i="12"/>
  <c r="C84" i="12"/>
  <c r="D84" i="12"/>
  <c r="Q62" i="12"/>
  <c r="R62" i="12"/>
  <c r="S62" i="12"/>
  <c r="G8" i="16"/>
  <c r="H8" i="16"/>
  <c r="I8" i="16"/>
  <c r="L26" i="6"/>
  <c r="M26" i="6"/>
  <c r="P26" i="6" s="1"/>
  <c r="N26" i="6"/>
  <c r="Q8" i="8"/>
  <c r="R8" i="8"/>
  <c r="S8" i="8"/>
  <c r="L44" i="7"/>
  <c r="M44" i="7"/>
  <c r="N44" i="7"/>
  <c r="Q44" i="12"/>
  <c r="R44" i="12"/>
  <c r="B45" i="9"/>
  <c r="C45" i="9"/>
  <c r="D45" i="9"/>
  <c r="E45" i="9" s="1"/>
  <c r="B125" i="12"/>
  <c r="C125" i="12"/>
  <c r="D125" i="12"/>
  <c r="G9" i="6"/>
  <c r="H9" i="6"/>
  <c r="I9" i="6"/>
  <c r="B85" i="12"/>
  <c r="C85" i="12"/>
  <c r="D85" i="12"/>
  <c r="Q63" i="12"/>
  <c r="R63" i="12"/>
  <c r="S63" i="12"/>
  <c r="G9" i="16"/>
  <c r="H9" i="16"/>
  <c r="I9" i="16"/>
  <c r="L27" i="6"/>
  <c r="M27" i="6"/>
  <c r="N27" i="6"/>
  <c r="Q9" i="8"/>
  <c r="R9" i="8"/>
  <c r="S9" i="8"/>
  <c r="L45" i="7"/>
  <c r="M45" i="7"/>
  <c r="N45" i="7"/>
  <c r="Q45" i="12"/>
  <c r="R45" i="12"/>
  <c r="S45" i="12"/>
  <c r="B46" i="9"/>
  <c r="C46" i="9"/>
  <c r="D46" i="9"/>
  <c r="B126" i="12"/>
  <c r="C126" i="12"/>
  <c r="D126" i="12"/>
  <c r="G10" i="6"/>
  <c r="H10" i="6"/>
  <c r="I10" i="6"/>
  <c r="B86" i="12"/>
  <c r="C86" i="12"/>
  <c r="D86" i="12"/>
  <c r="Q64" i="12"/>
  <c r="R64" i="12"/>
  <c r="S64" i="12"/>
  <c r="H10" i="16"/>
  <c r="I10" i="16"/>
  <c r="L28" i="6"/>
  <c r="M28" i="6"/>
  <c r="N28" i="6"/>
  <c r="Q10" i="8"/>
  <c r="R10" i="8"/>
  <c r="S10" i="8"/>
  <c r="L46" i="7"/>
  <c r="M46" i="7"/>
  <c r="N46" i="7"/>
  <c r="Q46" i="12"/>
  <c r="R46" i="12"/>
  <c r="S46" i="12"/>
  <c r="B47" i="9"/>
  <c r="C47" i="9"/>
  <c r="D47" i="9"/>
  <c r="B127" i="12"/>
  <c r="C127" i="12"/>
  <c r="D127" i="12"/>
  <c r="G11" i="6"/>
  <c r="H11" i="6"/>
  <c r="I11" i="6"/>
  <c r="B87" i="12"/>
  <c r="C87" i="12"/>
  <c r="D87" i="12"/>
  <c r="Q65" i="12"/>
  <c r="R65" i="12"/>
  <c r="S65" i="12"/>
  <c r="G11" i="16"/>
  <c r="H11" i="16"/>
  <c r="I11" i="16"/>
  <c r="M29" i="6"/>
  <c r="N29" i="6"/>
  <c r="Q11" i="8"/>
  <c r="R11" i="8"/>
  <c r="S11" i="8"/>
  <c r="L47" i="7"/>
  <c r="M47" i="7"/>
  <c r="Q47" i="12"/>
  <c r="R47" i="12"/>
  <c r="S47" i="12"/>
  <c r="B48" i="9"/>
  <c r="C48" i="9"/>
  <c r="D48" i="9"/>
  <c r="B128" i="12"/>
  <c r="C128" i="12"/>
  <c r="D128" i="12"/>
  <c r="G12" i="6"/>
  <c r="H12" i="6"/>
  <c r="I12" i="6"/>
  <c r="B88" i="12"/>
  <c r="C88" i="12"/>
  <c r="D88" i="12"/>
  <c r="Q66" i="12"/>
  <c r="R66" i="12"/>
  <c r="S66" i="12"/>
  <c r="G12" i="16"/>
  <c r="H12" i="16"/>
  <c r="I12" i="16"/>
  <c r="L30" i="6"/>
  <c r="M30" i="6"/>
  <c r="N30" i="6"/>
  <c r="Q12" i="8"/>
  <c r="S12" i="8"/>
  <c r="L48" i="7"/>
  <c r="M48" i="7"/>
  <c r="N48" i="7"/>
  <c r="Q48" i="12"/>
  <c r="R48" i="12"/>
  <c r="S48" i="12"/>
  <c r="B49" i="9"/>
  <c r="C49" i="9"/>
  <c r="D49" i="9"/>
  <c r="B129" i="12"/>
  <c r="C129" i="12"/>
  <c r="D129" i="12"/>
  <c r="G13" i="6"/>
  <c r="H13" i="6"/>
  <c r="I13" i="6"/>
  <c r="B89" i="12"/>
  <c r="C89" i="12"/>
  <c r="D89" i="12"/>
  <c r="Q67" i="12"/>
  <c r="R67" i="12"/>
  <c r="S67" i="12"/>
  <c r="G13" i="16"/>
  <c r="H13" i="16"/>
  <c r="I13" i="16"/>
  <c r="L31" i="6"/>
  <c r="M31" i="6"/>
  <c r="N31" i="6"/>
  <c r="Q13" i="8"/>
  <c r="R13" i="8"/>
  <c r="S13" i="8"/>
  <c r="L49" i="7"/>
  <c r="M49" i="7"/>
  <c r="N49" i="7"/>
  <c r="Q49" i="12"/>
  <c r="R49" i="12"/>
  <c r="S49" i="12"/>
  <c r="B50" i="9"/>
  <c r="C50" i="9"/>
  <c r="D50" i="9"/>
  <c r="B130" i="12"/>
  <c r="C130" i="12"/>
  <c r="D130" i="12"/>
  <c r="G14" i="6"/>
  <c r="H14" i="6"/>
  <c r="I14" i="6"/>
  <c r="B90" i="12"/>
  <c r="C90" i="12"/>
  <c r="D90" i="12"/>
  <c r="Q68" i="12"/>
  <c r="R68" i="12"/>
  <c r="S68" i="12"/>
  <c r="G14" i="16"/>
  <c r="H14" i="16"/>
  <c r="I14" i="16"/>
  <c r="L32" i="6"/>
  <c r="M32" i="6"/>
  <c r="N32" i="6"/>
  <c r="Q14" i="8"/>
  <c r="R14" i="8"/>
  <c r="S14" i="8"/>
  <c r="L50" i="7"/>
  <c r="M50" i="7"/>
  <c r="N50" i="7"/>
  <c r="Q50" i="12"/>
  <c r="R50" i="12"/>
  <c r="S50" i="12"/>
  <c r="B51" i="9"/>
  <c r="C51" i="9"/>
  <c r="D51" i="9"/>
  <c r="B131" i="12"/>
  <c r="C131" i="12"/>
  <c r="G15" i="6"/>
  <c r="H15" i="6"/>
  <c r="C91" i="12"/>
  <c r="D91" i="12"/>
  <c r="Q69" i="12"/>
  <c r="R69" i="12"/>
  <c r="S69" i="12"/>
  <c r="G15" i="16"/>
  <c r="I15" i="16"/>
  <c r="L33" i="6"/>
  <c r="M33" i="6"/>
  <c r="Q15" i="8"/>
  <c r="R15" i="8"/>
  <c r="L51" i="7"/>
  <c r="N51" i="7"/>
  <c r="Q51" i="12"/>
  <c r="R51" i="12"/>
  <c r="B52" i="9"/>
  <c r="C52" i="9"/>
  <c r="D52" i="9"/>
  <c r="C132" i="12"/>
  <c r="D132" i="12"/>
  <c r="G16" i="6"/>
  <c r="H16" i="6"/>
  <c r="I16" i="6"/>
  <c r="B92" i="12"/>
  <c r="C92" i="12"/>
  <c r="Q70" i="12"/>
  <c r="R70" i="12"/>
  <c r="S70" i="12"/>
  <c r="G16" i="16"/>
  <c r="H16" i="16"/>
  <c r="I16" i="16"/>
  <c r="L34" i="6"/>
  <c r="M34" i="6"/>
  <c r="N34" i="6"/>
  <c r="Q16" i="8"/>
  <c r="R16" i="8"/>
  <c r="S16" i="8"/>
  <c r="L52" i="7"/>
  <c r="M52" i="7"/>
  <c r="N52" i="7"/>
  <c r="O52" i="7" s="1"/>
  <c r="Q52" i="12"/>
  <c r="R52" i="12"/>
  <c r="S52" i="12"/>
  <c r="B53" i="9"/>
  <c r="C53" i="9"/>
  <c r="D53" i="9"/>
  <c r="B133" i="12"/>
  <c r="C133" i="12"/>
  <c r="D133" i="12"/>
  <c r="W133" i="12" s="1"/>
  <c r="G17" i="6"/>
  <c r="H17" i="6"/>
  <c r="I17" i="6"/>
  <c r="B93" i="12"/>
  <c r="C93" i="12"/>
  <c r="D93" i="12"/>
  <c r="Q71" i="12"/>
  <c r="R71" i="12"/>
  <c r="S71" i="12"/>
  <c r="G17" i="16"/>
  <c r="H17" i="16"/>
  <c r="I17" i="16"/>
  <c r="L35" i="6"/>
  <c r="M35" i="6"/>
  <c r="N35" i="6"/>
  <c r="Q17" i="8"/>
  <c r="R17" i="8"/>
  <c r="S17" i="8"/>
  <c r="L53" i="7"/>
  <c r="M53" i="7"/>
  <c r="N53" i="7"/>
  <c r="Q53" i="12"/>
  <c r="R53" i="12"/>
  <c r="S53" i="12"/>
  <c r="G6" i="14"/>
  <c r="H6" i="14"/>
  <c r="I6" i="14"/>
  <c r="G42" i="12"/>
  <c r="H42" i="12"/>
  <c r="I42" i="12"/>
  <c r="Q6" i="10"/>
  <c r="T6" i="10" s="1"/>
  <c r="R6" i="10"/>
  <c r="S6" i="10"/>
  <c r="B24" i="11"/>
  <c r="C24" i="11"/>
  <c r="D24" i="11"/>
  <c r="G42" i="7"/>
  <c r="H42" i="7"/>
  <c r="I42" i="7"/>
  <c r="B24" i="10"/>
  <c r="D24" i="10"/>
  <c r="B6" i="10"/>
  <c r="D6" i="10"/>
  <c r="L24" i="7"/>
  <c r="M24" i="7"/>
  <c r="B24" i="8"/>
  <c r="C24" i="8"/>
  <c r="D24" i="8"/>
  <c r="Q6" i="12"/>
  <c r="R6" i="12"/>
  <c r="S6" i="12"/>
  <c r="T6" i="12" s="1"/>
  <c r="G7" i="14"/>
  <c r="H7" i="14"/>
  <c r="I7" i="14"/>
  <c r="G43" i="12"/>
  <c r="H43" i="12"/>
  <c r="I43" i="12"/>
  <c r="Q7" i="10"/>
  <c r="R7" i="10"/>
  <c r="S7" i="10"/>
  <c r="B25" i="11"/>
  <c r="C25" i="11"/>
  <c r="D25" i="11"/>
  <c r="G43" i="7"/>
  <c r="H43" i="7"/>
  <c r="I43" i="7"/>
  <c r="B25" i="10"/>
  <c r="B7" i="10"/>
  <c r="C7" i="10"/>
  <c r="D7" i="10"/>
  <c r="L25" i="7"/>
  <c r="M25" i="7"/>
  <c r="B25" i="8"/>
  <c r="C25" i="8"/>
  <c r="D25" i="8"/>
  <c r="Q7" i="12"/>
  <c r="R7" i="12"/>
  <c r="S7" i="12"/>
  <c r="G8" i="14"/>
  <c r="H8" i="14"/>
  <c r="I8" i="14"/>
  <c r="G44" i="12"/>
  <c r="H44" i="12"/>
  <c r="I44" i="12"/>
  <c r="Q8" i="10"/>
  <c r="R8" i="10"/>
  <c r="S8" i="10"/>
  <c r="B26" i="11"/>
  <c r="C26" i="11"/>
  <c r="D26" i="11"/>
  <c r="G44" i="7"/>
  <c r="H44" i="7"/>
  <c r="B26" i="10"/>
  <c r="D26" i="10"/>
  <c r="B8" i="10"/>
  <c r="C8" i="10"/>
  <c r="D8" i="10"/>
  <c r="L26" i="7"/>
  <c r="N26" i="7"/>
  <c r="B26" i="8"/>
  <c r="C26" i="8"/>
  <c r="D26" i="8"/>
  <c r="Q8" i="12"/>
  <c r="R8" i="12"/>
  <c r="S8" i="12"/>
  <c r="G9" i="14"/>
  <c r="H9" i="14"/>
  <c r="I9" i="14"/>
  <c r="G45" i="12"/>
  <c r="H45" i="12"/>
  <c r="I45" i="12"/>
  <c r="R9" i="10"/>
  <c r="S9" i="10"/>
  <c r="B27" i="11"/>
  <c r="C27" i="11"/>
  <c r="D27" i="11"/>
  <c r="G45" i="7"/>
  <c r="H45" i="7"/>
  <c r="I45" i="7"/>
  <c r="B27" i="10"/>
  <c r="B9" i="10"/>
  <c r="C9" i="10"/>
  <c r="D9" i="10"/>
  <c r="L27" i="7"/>
  <c r="M27" i="7"/>
  <c r="C27" i="8"/>
  <c r="D27" i="8"/>
  <c r="Q9" i="12"/>
  <c r="R9" i="12"/>
  <c r="G10" i="14"/>
  <c r="H10" i="14"/>
  <c r="I10" i="14"/>
  <c r="G46" i="12"/>
  <c r="H46" i="12"/>
  <c r="Q10" i="10"/>
  <c r="R10" i="10"/>
  <c r="B28" i="11"/>
  <c r="C28" i="11"/>
  <c r="D28" i="11"/>
  <c r="G46" i="7"/>
  <c r="H46" i="7"/>
  <c r="I46" i="7"/>
  <c r="B28" i="10"/>
  <c r="C28" i="10"/>
  <c r="C10" i="10"/>
  <c r="D10" i="10"/>
  <c r="L28" i="7"/>
  <c r="M28" i="7"/>
  <c r="B28" i="8"/>
  <c r="C28" i="8"/>
  <c r="D28" i="8"/>
  <c r="Q10" i="12"/>
  <c r="R10" i="12"/>
  <c r="S10" i="12"/>
  <c r="G11" i="14"/>
  <c r="H11" i="14"/>
  <c r="I11" i="14"/>
  <c r="G47" i="12"/>
  <c r="I47" i="12"/>
  <c r="Q11" i="10"/>
  <c r="R11" i="10"/>
  <c r="S11" i="10"/>
  <c r="B29" i="11"/>
  <c r="C29" i="11"/>
  <c r="D29" i="11"/>
  <c r="G47" i="7"/>
  <c r="H47" i="7"/>
  <c r="I47" i="7"/>
  <c r="B29" i="10"/>
  <c r="B11" i="10"/>
  <c r="E11" i="10" s="1"/>
  <c r="C11" i="10"/>
  <c r="D11" i="10"/>
  <c r="L29" i="7"/>
  <c r="N29" i="7"/>
  <c r="B29" i="8"/>
  <c r="C29" i="8"/>
  <c r="D29" i="8"/>
  <c r="Q11" i="12"/>
  <c r="R11" i="12"/>
  <c r="S11" i="12"/>
  <c r="G12" i="14"/>
  <c r="H12" i="14"/>
  <c r="I12" i="14"/>
  <c r="G48" i="12"/>
  <c r="H48" i="12"/>
  <c r="I48" i="12"/>
  <c r="Q12" i="10"/>
  <c r="R12" i="10"/>
  <c r="S12" i="10"/>
  <c r="C30" i="11"/>
  <c r="D30" i="11"/>
  <c r="G48" i="7"/>
  <c r="H48" i="7"/>
  <c r="I48" i="7"/>
  <c r="B30" i="10"/>
  <c r="B12" i="10"/>
  <c r="C12" i="10"/>
  <c r="L30" i="7"/>
  <c r="C30" i="8"/>
  <c r="D30" i="8"/>
  <c r="Q12" i="12"/>
  <c r="R12" i="12"/>
  <c r="S12" i="12"/>
  <c r="G13" i="14"/>
  <c r="H13" i="14"/>
  <c r="I13" i="14"/>
  <c r="G49" i="12"/>
  <c r="H49" i="12"/>
  <c r="I49" i="12"/>
  <c r="Q13" i="10"/>
  <c r="R13" i="10"/>
  <c r="S13" i="10"/>
  <c r="B31" i="11"/>
  <c r="D31" i="11"/>
  <c r="G49" i="7"/>
  <c r="I49" i="7"/>
  <c r="B31" i="10"/>
  <c r="B13" i="10"/>
  <c r="C13" i="10"/>
  <c r="D13" i="10"/>
  <c r="L31" i="7"/>
  <c r="B31" i="8"/>
  <c r="C31" i="8"/>
  <c r="D31" i="8"/>
  <c r="Q13" i="12"/>
  <c r="R13" i="12"/>
  <c r="G14" i="14"/>
  <c r="H14" i="14"/>
  <c r="I14" i="14"/>
  <c r="J14" i="14" s="1"/>
  <c r="G50" i="12"/>
  <c r="H50" i="12"/>
  <c r="I50" i="12"/>
  <c r="Q14" i="10"/>
  <c r="R14" i="10"/>
  <c r="S14" i="10"/>
  <c r="B32" i="11"/>
  <c r="C32" i="11"/>
  <c r="D32" i="11"/>
  <c r="G50" i="7"/>
  <c r="H50" i="7"/>
  <c r="I50" i="7"/>
  <c r="C32" i="10"/>
  <c r="D32" i="10"/>
  <c r="B14" i="10"/>
  <c r="C14" i="10"/>
  <c r="D14" i="10"/>
  <c r="L32" i="7"/>
  <c r="N32" i="7"/>
  <c r="B32" i="8"/>
  <c r="C32" i="8"/>
  <c r="D32" i="8"/>
  <c r="Q14" i="12"/>
  <c r="S14" i="12"/>
  <c r="G15" i="14"/>
  <c r="H15" i="14"/>
  <c r="G51" i="12"/>
  <c r="H51" i="12"/>
  <c r="I51" i="12"/>
  <c r="R15" i="10"/>
  <c r="S15" i="10"/>
  <c r="B33" i="11"/>
  <c r="C33" i="11"/>
  <c r="D33" i="11"/>
  <c r="G51" i="7"/>
  <c r="H51" i="7"/>
  <c r="B33" i="10"/>
  <c r="C33" i="10"/>
  <c r="D33" i="10"/>
  <c r="C15" i="10"/>
  <c r="D15" i="10"/>
  <c r="M33" i="7"/>
  <c r="N33" i="7"/>
  <c r="B33" i="8"/>
  <c r="D33" i="8"/>
  <c r="Q15" i="12"/>
  <c r="R15" i="12"/>
  <c r="S15" i="12"/>
  <c r="G16" i="14"/>
  <c r="H16" i="14"/>
  <c r="I16" i="14"/>
  <c r="G52" i="12"/>
  <c r="H52" i="12"/>
  <c r="I52" i="12"/>
  <c r="Q16" i="10"/>
  <c r="R16" i="10"/>
  <c r="S16" i="10"/>
  <c r="B34" i="11"/>
  <c r="C34" i="11"/>
  <c r="D34" i="11"/>
  <c r="G52" i="7"/>
  <c r="H52" i="7"/>
  <c r="I52" i="7"/>
  <c r="B34" i="10"/>
  <c r="C34" i="10"/>
  <c r="D34" i="10"/>
  <c r="B16" i="10"/>
  <c r="C16" i="10"/>
  <c r="D16" i="10"/>
  <c r="L34" i="7"/>
  <c r="M34" i="7"/>
  <c r="N34" i="7"/>
  <c r="B34" i="8"/>
  <c r="C34" i="8"/>
  <c r="Q16" i="12"/>
  <c r="R16" i="12"/>
  <c r="S16" i="12"/>
  <c r="H17" i="14"/>
  <c r="I17" i="14"/>
  <c r="G53" i="12"/>
  <c r="Q17" i="10"/>
  <c r="S17" i="10"/>
  <c r="B35" i="11"/>
  <c r="C35" i="11"/>
  <c r="G53" i="7"/>
  <c r="H53" i="7"/>
  <c r="I53" i="7"/>
  <c r="C35" i="10"/>
  <c r="D35" i="10"/>
  <c r="B17" i="10"/>
  <c r="C17" i="10"/>
  <c r="D17" i="10"/>
  <c r="N35" i="7"/>
  <c r="B35" i="8"/>
  <c r="C35" i="8"/>
  <c r="D35" i="8"/>
  <c r="E35" i="8" s="1"/>
  <c r="Q17" i="12"/>
  <c r="R17" i="12"/>
  <c r="B42" i="10"/>
  <c r="C42" i="10"/>
  <c r="D42" i="10"/>
  <c r="B6" i="6"/>
  <c r="C6" i="6"/>
  <c r="D6" i="6"/>
  <c r="B42" i="11"/>
  <c r="D42" i="11"/>
  <c r="G60" i="12"/>
  <c r="H60" i="12"/>
  <c r="M6" i="8"/>
  <c r="N6" i="8"/>
  <c r="G24" i="9"/>
  <c r="H24" i="9"/>
  <c r="B42" i="7"/>
  <c r="C42" i="7"/>
  <c r="D42" i="7"/>
  <c r="G24" i="12"/>
  <c r="H24" i="12"/>
  <c r="C24" i="6"/>
  <c r="D24" i="6"/>
  <c r="I6" i="11"/>
  <c r="B43" i="10"/>
  <c r="C43" i="10"/>
  <c r="D43" i="10"/>
  <c r="B7" i="6"/>
  <c r="C7" i="6"/>
  <c r="D7" i="6"/>
  <c r="C43" i="11"/>
  <c r="D43" i="11"/>
  <c r="H61" i="12"/>
  <c r="I61" i="12"/>
  <c r="L7" i="8"/>
  <c r="N7" i="8"/>
  <c r="H25" i="9"/>
  <c r="I25" i="9"/>
  <c r="C43" i="7"/>
  <c r="D43" i="7"/>
  <c r="G25" i="12"/>
  <c r="B25" i="6"/>
  <c r="C25" i="6"/>
  <c r="D25" i="6"/>
  <c r="G7" i="11"/>
  <c r="H7" i="11"/>
  <c r="I7" i="11"/>
  <c r="B44" i="10"/>
  <c r="C44" i="10"/>
  <c r="D44" i="10"/>
  <c r="B8" i="6"/>
  <c r="D8" i="6"/>
  <c r="B44" i="11"/>
  <c r="D44" i="11"/>
  <c r="G62" i="12"/>
  <c r="H62" i="12"/>
  <c r="I62" i="12"/>
  <c r="L8" i="8"/>
  <c r="N8" i="8"/>
  <c r="G26" i="9"/>
  <c r="I26" i="9"/>
  <c r="B44" i="7"/>
  <c r="C44" i="7"/>
  <c r="D44" i="7"/>
  <c r="H26" i="12"/>
  <c r="I26" i="12"/>
  <c r="B26" i="6"/>
  <c r="D26" i="6"/>
  <c r="G8" i="11"/>
  <c r="H8" i="11"/>
  <c r="I8" i="11"/>
  <c r="B45" i="10"/>
  <c r="C45" i="10"/>
  <c r="D45" i="10"/>
  <c r="B9" i="6"/>
  <c r="C9" i="6"/>
  <c r="D9" i="6"/>
  <c r="B45" i="11"/>
  <c r="C45" i="11"/>
  <c r="G63" i="12"/>
  <c r="H63" i="12"/>
  <c r="L9" i="8"/>
  <c r="M9" i="8"/>
  <c r="N9" i="8"/>
  <c r="G27" i="9"/>
  <c r="H27" i="9"/>
  <c r="I27" i="9"/>
  <c r="B45" i="7"/>
  <c r="C45" i="7"/>
  <c r="D45" i="7"/>
  <c r="G27" i="12"/>
  <c r="B27" i="6"/>
  <c r="C27" i="6"/>
  <c r="D27" i="6"/>
  <c r="G9" i="11"/>
  <c r="H9" i="11"/>
  <c r="I9" i="11"/>
  <c r="B46" i="10"/>
  <c r="D46" i="10"/>
  <c r="B10" i="6"/>
  <c r="C10" i="6"/>
  <c r="D10" i="6"/>
  <c r="B46" i="11"/>
  <c r="C46" i="11"/>
  <c r="D46" i="11"/>
  <c r="G64" i="12"/>
  <c r="I64" i="12"/>
  <c r="L10" i="8"/>
  <c r="M10" i="8"/>
  <c r="G28" i="9"/>
  <c r="H28" i="9"/>
  <c r="I28" i="9"/>
  <c r="B46" i="7"/>
  <c r="C46" i="7"/>
  <c r="D46" i="7"/>
  <c r="G28" i="12"/>
  <c r="H28" i="12"/>
  <c r="B28" i="6"/>
  <c r="C28" i="6"/>
  <c r="D28" i="6"/>
  <c r="G10" i="11"/>
  <c r="H10" i="11"/>
  <c r="I10" i="11"/>
  <c r="B47" i="10"/>
  <c r="D47" i="10"/>
  <c r="B11" i="6"/>
  <c r="C11" i="6"/>
  <c r="B47" i="11"/>
  <c r="C47" i="11"/>
  <c r="D47" i="11"/>
  <c r="G65" i="12"/>
  <c r="H65" i="12"/>
  <c r="I65" i="12"/>
  <c r="L11" i="8"/>
  <c r="M11" i="8"/>
  <c r="N11" i="8"/>
  <c r="G29" i="9"/>
  <c r="H29" i="9"/>
  <c r="I29" i="9"/>
  <c r="B47" i="7"/>
  <c r="C47" i="7"/>
  <c r="H29" i="12"/>
  <c r="B29" i="6"/>
  <c r="C29" i="6"/>
  <c r="D29" i="6"/>
  <c r="G11" i="11"/>
  <c r="H11" i="11"/>
  <c r="I11" i="11"/>
  <c r="B48" i="10"/>
  <c r="C48" i="10"/>
  <c r="D48" i="10"/>
  <c r="C12" i="6"/>
  <c r="D12" i="6"/>
  <c r="B48" i="11"/>
  <c r="C48" i="11"/>
  <c r="D48" i="11"/>
  <c r="G66" i="12"/>
  <c r="H66" i="12"/>
  <c r="I66" i="12"/>
  <c r="L12" i="8"/>
  <c r="M12" i="8"/>
  <c r="N12" i="8"/>
  <c r="G30" i="9"/>
  <c r="H30" i="9"/>
  <c r="I30" i="9"/>
  <c r="B48" i="7"/>
  <c r="D48" i="7"/>
  <c r="G30" i="12"/>
  <c r="H30" i="12"/>
  <c r="B30" i="6"/>
  <c r="C30" i="6"/>
  <c r="G12" i="11"/>
  <c r="H12" i="11"/>
  <c r="I12" i="11"/>
  <c r="C49" i="10"/>
  <c r="D49" i="10"/>
  <c r="B13" i="6"/>
  <c r="C13" i="6"/>
  <c r="D13" i="6"/>
  <c r="B49" i="11"/>
  <c r="C49" i="11"/>
  <c r="D49" i="11"/>
  <c r="G67" i="12"/>
  <c r="H67" i="12"/>
  <c r="I67" i="12"/>
  <c r="L13" i="8"/>
  <c r="M13" i="8"/>
  <c r="N13" i="8"/>
  <c r="G31" i="9"/>
  <c r="H31" i="9"/>
  <c r="I31" i="9"/>
  <c r="J31" i="9" s="1"/>
  <c r="B49" i="7"/>
  <c r="C49" i="7"/>
  <c r="D49" i="7"/>
  <c r="G31" i="12"/>
  <c r="I31" i="12"/>
  <c r="B31" i="6"/>
  <c r="D31" i="6"/>
  <c r="G13" i="11"/>
  <c r="H13" i="11"/>
  <c r="C50" i="10"/>
  <c r="D50" i="10"/>
  <c r="B14" i="6"/>
  <c r="C14" i="6"/>
  <c r="D14" i="6"/>
  <c r="B50" i="11"/>
  <c r="C50" i="11"/>
  <c r="D50" i="11"/>
  <c r="G68" i="12"/>
  <c r="H68" i="12"/>
  <c r="I68" i="12"/>
  <c r="L14" i="8"/>
  <c r="M14" i="8"/>
  <c r="N14" i="8"/>
  <c r="G32" i="9"/>
  <c r="H32" i="9"/>
  <c r="I32" i="9"/>
  <c r="B50" i="7"/>
  <c r="C50" i="7"/>
  <c r="D50" i="7"/>
  <c r="G32" i="12"/>
  <c r="H32" i="12"/>
  <c r="I32" i="12"/>
  <c r="B32" i="6"/>
  <c r="C32" i="6"/>
  <c r="D32" i="6"/>
  <c r="G14" i="11"/>
  <c r="H14" i="11"/>
  <c r="I14" i="11"/>
  <c r="B51" i="10"/>
  <c r="C51" i="10"/>
  <c r="D51" i="10"/>
  <c r="B15" i="6"/>
  <c r="C15" i="6"/>
  <c r="D15" i="6"/>
  <c r="B51" i="11"/>
  <c r="C51" i="11"/>
  <c r="D51" i="11"/>
  <c r="G69" i="12"/>
  <c r="H69" i="12"/>
  <c r="I69" i="12"/>
  <c r="M15" i="8"/>
  <c r="N15" i="8"/>
  <c r="G33" i="9"/>
  <c r="H33" i="9"/>
  <c r="I33" i="9"/>
  <c r="B51" i="7"/>
  <c r="C51" i="7"/>
  <c r="D51" i="7"/>
  <c r="G33" i="12"/>
  <c r="I33" i="12"/>
  <c r="B33" i="6"/>
  <c r="C33" i="6"/>
  <c r="D33" i="6"/>
  <c r="G15" i="11"/>
  <c r="H15" i="11"/>
  <c r="I15" i="11"/>
  <c r="B52" i="10"/>
  <c r="C52" i="10"/>
  <c r="D52" i="10"/>
  <c r="B16" i="6"/>
  <c r="C16" i="6"/>
  <c r="D16" i="6"/>
  <c r="B52" i="11"/>
  <c r="C52" i="11"/>
  <c r="D52" i="11"/>
  <c r="G70" i="12"/>
  <c r="H70" i="12"/>
  <c r="I70" i="12"/>
  <c r="L16" i="8"/>
  <c r="M16" i="8"/>
  <c r="N16" i="8"/>
  <c r="G34" i="9"/>
  <c r="H34" i="9"/>
  <c r="I34" i="9"/>
  <c r="B52" i="7"/>
  <c r="C52" i="7"/>
  <c r="D52" i="7"/>
  <c r="G34" i="12"/>
  <c r="H34" i="12"/>
  <c r="I34" i="12"/>
  <c r="B34" i="6"/>
  <c r="C34" i="6"/>
  <c r="D34" i="6"/>
  <c r="H16" i="11"/>
  <c r="I16" i="11"/>
  <c r="B53" i="10"/>
  <c r="C53" i="10"/>
  <c r="D53" i="10"/>
  <c r="B17" i="6"/>
  <c r="C17" i="6"/>
  <c r="D17" i="6"/>
  <c r="B53" i="11"/>
  <c r="C53" i="11"/>
  <c r="D53" i="11"/>
  <c r="G71" i="12"/>
  <c r="H71" i="12"/>
  <c r="I71" i="12"/>
  <c r="L17" i="8"/>
  <c r="M17" i="8"/>
  <c r="N17" i="8"/>
  <c r="G35" i="9"/>
  <c r="H35" i="9"/>
  <c r="I35" i="9"/>
  <c r="B53" i="7"/>
  <c r="C53" i="7"/>
  <c r="D53" i="7"/>
  <c r="G35" i="12"/>
  <c r="H35" i="12"/>
  <c r="I35" i="12"/>
  <c r="B35" i="6"/>
  <c r="C35" i="6"/>
  <c r="D35" i="6"/>
  <c r="G17" i="11"/>
  <c r="H17" i="11"/>
  <c r="I17" i="11"/>
  <c r="L6" i="7"/>
  <c r="N100" i="12"/>
  <c r="Q24" i="11"/>
  <c r="R24" i="11"/>
  <c r="G6" i="13"/>
  <c r="I6" i="13"/>
  <c r="C42" i="12"/>
  <c r="D42" i="12"/>
  <c r="L24" i="11"/>
  <c r="M24" i="11"/>
  <c r="N24" i="11"/>
  <c r="L7" i="10"/>
  <c r="M7" i="7"/>
  <c r="N7" i="7"/>
  <c r="L101" i="12"/>
  <c r="M101" i="12"/>
  <c r="Q25" i="11"/>
  <c r="R25" i="11"/>
  <c r="S25" i="11"/>
  <c r="G7" i="13"/>
  <c r="H7" i="13"/>
  <c r="I7" i="13"/>
  <c r="B43" i="12"/>
  <c r="C43" i="12"/>
  <c r="D43" i="12"/>
  <c r="M25" i="11"/>
  <c r="N25" i="11"/>
  <c r="M8" i="7"/>
  <c r="N8" i="7"/>
  <c r="L102" i="12"/>
  <c r="Q26" i="11"/>
  <c r="R26" i="11"/>
  <c r="S26" i="11"/>
  <c r="H8" i="13"/>
  <c r="I8" i="13"/>
  <c r="B44" i="12"/>
  <c r="D44" i="12"/>
  <c r="L26" i="11"/>
  <c r="N26" i="11"/>
  <c r="L9" i="10"/>
  <c r="C26" i="13"/>
  <c r="N9" i="10"/>
  <c r="L9" i="7"/>
  <c r="M9" i="7"/>
  <c r="N9" i="7"/>
  <c r="L103" i="12"/>
  <c r="M103" i="12"/>
  <c r="Q27" i="11"/>
  <c r="R27" i="11"/>
  <c r="S27" i="11"/>
  <c r="G9" i="13"/>
  <c r="H9" i="13"/>
  <c r="I9" i="13"/>
  <c r="B45" i="12"/>
  <c r="D45" i="12"/>
  <c r="L27" i="11"/>
  <c r="M27" i="11"/>
  <c r="L10" i="10"/>
  <c r="M10" i="10"/>
  <c r="L10" i="7"/>
  <c r="M10" i="7"/>
  <c r="N10" i="7"/>
  <c r="L104" i="12"/>
  <c r="N104" i="12"/>
  <c r="Q28" i="11"/>
  <c r="R28" i="11"/>
  <c r="S28" i="11"/>
  <c r="G10" i="13"/>
  <c r="H10" i="13"/>
  <c r="I10" i="13"/>
  <c r="B46" i="12"/>
  <c r="C46" i="12"/>
  <c r="L28" i="11"/>
  <c r="M28" i="11"/>
  <c r="N28" i="11"/>
  <c r="C28" i="13"/>
  <c r="L11" i="7"/>
  <c r="N11" i="7"/>
  <c r="L105" i="12"/>
  <c r="M105" i="12"/>
  <c r="N105" i="12"/>
  <c r="Q29" i="11"/>
  <c r="R29" i="11"/>
  <c r="S29" i="11"/>
  <c r="G11" i="13"/>
  <c r="H11" i="13"/>
  <c r="I11" i="13"/>
  <c r="B47" i="12"/>
  <c r="C47" i="12"/>
  <c r="D47" i="12"/>
  <c r="L29" i="11"/>
  <c r="M29" i="11"/>
  <c r="N29" i="11"/>
  <c r="L12" i="10"/>
  <c r="L12" i="7"/>
  <c r="M12" i="7"/>
  <c r="N12" i="7"/>
  <c r="L106" i="12"/>
  <c r="M106" i="12"/>
  <c r="R30" i="11"/>
  <c r="S30" i="11"/>
  <c r="G12" i="13"/>
  <c r="I12" i="13"/>
  <c r="B48" i="12"/>
  <c r="C48" i="12"/>
  <c r="D48" i="12"/>
  <c r="L30" i="11"/>
  <c r="M30" i="11"/>
  <c r="N30" i="11"/>
  <c r="B30" i="13"/>
  <c r="L13" i="7"/>
  <c r="M13" i="7"/>
  <c r="N13" i="7"/>
  <c r="L107" i="12"/>
  <c r="N107" i="12"/>
  <c r="Q31" i="11"/>
  <c r="R31" i="11"/>
  <c r="S31" i="11"/>
  <c r="G13" i="13"/>
  <c r="H13" i="13"/>
  <c r="I13" i="13"/>
  <c r="B49" i="12"/>
  <c r="C49" i="12"/>
  <c r="D49" i="12"/>
  <c r="L31" i="11"/>
  <c r="M31" i="11"/>
  <c r="N31" i="11"/>
  <c r="C31" i="13"/>
  <c r="L14" i="7"/>
  <c r="M14" i="7"/>
  <c r="N14" i="7"/>
  <c r="L108" i="12"/>
  <c r="M108" i="12"/>
  <c r="N108" i="12"/>
  <c r="Q32" i="11"/>
  <c r="R32" i="11"/>
  <c r="S32" i="11"/>
  <c r="G14" i="13"/>
  <c r="H14" i="13"/>
  <c r="I14" i="13"/>
  <c r="B50" i="12"/>
  <c r="C50" i="12"/>
  <c r="D50" i="12"/>
  <c r="L32" i="11"/>
  <c r="M32" i="11"/>
  <c r="N32" i="11"/>
  <c r="B32" i="13"/>
  <c r="L15" i="7"/>
  <c r="M15" i="7"/>
  <c r="N15" i="7"/>
  <c r="L109" i="12"/>
  <c r="M109" i="12"/>
  <c r="N109" i="12"/>
  <c r="Q33" i="11"/>
  <c r="R33" i="11"/>
  <c r="S33" i="11"/>
  <c r="G15" i="13"/>
  <c r="H15" i="13"/>
  <c r="I15" i="13"/>
  <c r="B51" i="12"/>
  <c r="C51" i="12"/>
  <c r="D51" i="12"/>
  <c r="L33" i="11"/>
  <c r="N33" i="11"/>
  <c r="M16" i="10"/>
  <c r="D33" i="13"/>
  <c r="L16" i="7"/>
  <c r="M16" i="7"/>
  <c r="N16" i="7"/>
  <c r="L110" i="12"/>
  <c r="M110" i="12"/>
  <c r="N110" i="12"/>
  <c r="Q34" i="11"/>
  <c r="R34" i="11"/>
  <c r="S34" i="11"/>
  <c r="G16" i="13"/>
  <c r="H16" i="13"/>
  <c r="I16" i="13"/>
  <c r="B52" i="12"/>
  <c r="C52" i="12"/>
  <c r="D52" i="12"/>
  <c r="L34" i="11"/>
  <c r="M34" i="11"/>
  <c r="N34" i="11"/>
  <c r="C34" i="13"/>
  <c r="N17" i="10"/>
  <c r="L17" i="7"/>
  <c r="M17" i="7"/>
  <c r="N17" i="7"/>
  <c r="N111" i="12"/>
  <c r="Q35" i="11"/>
  <c r="S35" i="11"/>
  <c r="G17" i="13"/>
  <c r="H17" i="13"/>
  <c r="I17" i="13"/>
  <c r="B53" i="12"/>
  <c r="C53" i="12"/>
  <c r="D53" i="12"/>
  <c r="L35" i="11"/>
  <c r="M35" i="1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H25" i="31"/>
  <c r="I25" i="31"/>
  <c r="C26" i="31"/>
  <c r="C27" i="31"/>
  <c r="C28" i="31"/>
  <c r="C29" i="31"/>
  <c r="C30" i="31"/>
  <c r="C31" i="31"/>
  <c r="C32" i="31"/>
  <c r="E32" i="31"/>
  <c r="F32" i="31"/>
  <c r="G32" i="31"/>
  <c r="D33" i="31"/>
  <c r="B2" i="31"/>
  <c r="G26" i="31"/>
  <c r="M14" i="10"/>
  <c r="M8" i="10"/>
  <c r="D30" i="13"/>
  <c r="N13" i="10"/>
  <c r="B29" i="13"/>
  <c r="D26" i="13"/>
  <c r="N7" i="10"/>
  <c r="B23" i="13"/>
  <c r="L6" i="10"/>
  <c r="J11" i="10"/>
  <c r="T15" i="7"/>
  <c r="T29" i="10"/>
  <c r="T10" i="11"/>
  <c r="E8" i="9"/>
  <c r="J24" i="10"/>
  <c r="J35" i="7"/>
  <c r="E34" i="9"/>
  <c r="T13" i="13"/>
  <c r="E10" i="16"/>
  <c r="E24" i="9"/>
  <c r="E6" i="16"/>
  <c r="C24" i="13"/>
  <c r="E26" i="12"/>
  <c r="P7" i="15"/>
  <c r="O16" i="14"/>
  <c r="O49" i="11"/>
  <c r="O6" i="14"/>
  <c r="P32" i="9"/>
  <c r="E14" i="15"/>
  <c r="B24" i="13"/>
  <c r="O12" i="11"/>
  <c r="O10" i="11"/>
  <c r="O11" i="9"/>
  <c r="U6" i="7"/>
  <c r="J44" i="10"/>
  <c r="K44" i="10"/>
  <c r="E35" i="9"/>
  <c r="J34" i="7"/>
  <c r="T12" i="13"/>
  <c r="S51" i="12"/>
  <c r="M51" i="7"/>
  <c r="B91" i="12"/>
  <c r="D131" i="12"/>
  <c r="D15" i="14"/>
  <c r="C109" i="12"/>
  <c r="G51" i="11"/>
  <c r="D53" i="8"/>
  <c r="R17" i="11"/>
  <c r="N17" i="14"/>
  <c r="N35" i="9"/>
  <c r="O35" i="9" s="1"/>
  <c r="D71" i="12"/>
  <c r="I33" i="11"/>
  <c r="Q33" i="9"/>
  <c r="B33" i="12"/>
  <c r="N15" i="15"/>
  <c r="M15" i="11"/>
  <c r="M32" i="12"/>
  <c r="G53" i="10"/>
  <c r="M93" i="12"/>
  <c r="C15" i="9"/>
  <c r="M17" i="6"/>
  <c r="C16" i="16"/>
  <c r="F16" i="16" s="1"/>
  <c r="L15" i="8"/>
  <c r="C13" i="14"/>
  <c r="S31" i="12"/>
  <c r="G31" i="11"/>
  <c r="C14" i="11"/>
  <c r="M31" i="8"/>
  <c r="D17" i="7"/>
  <c r="E17" i="7" s="1"/>
  <c r="I15" i="15"/>
  <c r="G33" i="10"/>
  <c r="J33" i="10" s="1"/>
  <c r="M16" i="6"/>
  <c r="M33" i="11"/>
  <c r="I15" i="6"/>
  <c r="N15" i="11"/>
  <c r="L17" i="11"/>
  <c r="M107" i="12"/>
  <c r="B50" i="10"/>
  <c r="G6" i="10"/>
  <c r="M6" i="15"/>
  <c r="G92" i="12"/>
  <c r="M28" i="10"/>
  <c r="C25" i="13"/>
  <c r="N35" i="11"/>
  <c r="J26" i="8"/>
  <c r="C71" i="12"/>
  <c r="N101" i="12"/>
  <c r="L7" i="7"/>
  <c r="M6" i="7"/>
  <c r="M6" i="10"/>
  <c r="C23" i="13"/>
  <c r="M17" i="10"/>
  <c r="I43" i="11"/>
  <c r="M26" i="12"/>
  <c r="H6" i="16"/>
  <c r="B35" i="10"/>
  <c r="C25" i="10"/>
  <c r="E9" i="9"/>
  <c r="E9" i="15"/>
  <c r="B27" i="13"/>
  <c r="P10" i="6"/>
  <c r="C101" i="12"/>
  <c r="I43" i="8"/>
  <c r="N31" i="8"/>
  <c r="C67" i="12"/>
  <c r="Q43" i="7"/>
  <c r="H6" i="12"/>
  <c r="B6" i="7"/>
  <c r="I6" i="10"/>
  <c r="K6" i="10" s="1"/>
  <c r="J17" i="9"/>
  <c r="S8" i="11"/>
  <c r="U8" i="11" s="1"/>
  <c r="D14" i="12"/>
  <c r="F14" i="12" s="1"/>
  <c r="H32" i="10"/>
  <c r="J89" i="12"/>
  <c r="C11" i="13"/>
  <c r="I87" i="12"/>
  <c r="K87" i="12" s="1"/>
  <c r="L85" i="12"/>
  <c r="G25" i="7"/>
  <c r="J25" i="7" s="1"/>
  <c r="T8" i="7"/>
  <c r="E31" i="12"/>
  <c r="B27" i="8"/>
  <c r="I44" i="7"/>
  <c r="L29" i="6"/>
  <c r="S44" i="12"/>
  <c r="I25" i="6"/>
  <c r="E13" i="11"/>
  <c r="O24" i="12"/>
  <c r="C24" i="12"/>
  <c r="K8" i="9"/>
  <c r="M6" i="9"/>
  <c r="D16" i="12"/>
  <c r="I31" i="10"/>
  <c r="H9" i="15"/>
  <c r="K9" i="15" s="1"/>
  <c r="R6" i="13"/>
  <c r="B26" i="13"/>
  <c r="L25" i="11"/>
  <c r="H27" i="12"/>
  <c r="L6" i="8"/>
  <c r="C31" i="10"/>
  <c r="M30" i="7"/>
  <c r="C29" i="10"/>
  <c r="S10" i="10"/>
  <c r="I46" i="12"/>
  <c r="S9" i="12"/>
  <c r="H25" i="11"/>
  <c r="I42" i="11"/>
  <c r="N27" i="8"/>
  <c r="C63" i="12"/>
  <c r="N25" i="8"/>
  <c r="P25" i="8" s="1"/>
  <c r="C61" i="12"/>
  <c r="L52" i="12"/>
  <c r="O52" i="12" s="1"/>
  <c r="N16" i="11"/>
  <c r="P16" i="11" s="1"/>
  <c r="C15" i="7"/>
  <c r="N31" i="12"/>
  <c r="H24" i="8"/>
  <c r="R6" i="9"/>
  <c r="G16" i="9"/>
  <c r="S12" i="7"/>
  <c r="C17" i="12"/>
  <c r="F17" i="12" s="1"/>
  <c r="M90" i="12"/>
  <c r="P90" i="12" s="1"/>
  <c r="M13" i="13"/>
  <c r="R89" i="12"/>
  <c r="S104" i="12"/>
  <c r="U104" i="12" s="1"/>
  <c r="T7" i="13"/>
  <c r="S100" i="12"/>
  <c r="M111" i="12"/>
  <c r="C27" i="13"/>
  <c r="D24" i="13"/>
  <c r="S24" i="11"/>
  <c r="I30" i="12"/>
  <c r="I28" i="12"/>
  <c r="M7" i="8"/>
  <c r="G61" i="12"/>
  <c r="G6" i="11"/>
  <c r="I24" i="12"/>
  <c r="I60" i="12"/>
  <c r="C42" i="11"/>
  <c r="F42" i="11" s="1"/>
  <c r="S17" i="12"/>
  <c r="L35" i="7"/>
  <c r="I53" i="12"/>
  <c r="N31" i="7"/>
  <c r="B30" i="11"/>
  <c r="N47" i="7"/>
  <c r="D102" i="12"/>
  <c r="D100" i="12"/>
  <c r="H42" i="11"/>
  <c r="M35" i="8"/>
  <c r="R35" i="6"/>
  <c r="B71" i="12"/>
  <c r="C34" i="7"/>
  <c r="L16" i="12"/>
  <c r="Q15" i="9"/>
  <c r="M48" i="12"/>
  <c r="P48" i="12" s="1"/>
  <c r="G13" i="8"/>
  <c r="C27" i="10"/>
  <c r="Q9" i="10"/>
  <c r="B10" i="10"/>
  <c r="N25" i="7"/>
  <c r="D25" i="10"/>
  <c r="N24" i="7"/>
  <c r="C6" i="10"/>
  <c r="R12" i="8"/>
  <c r="G10" i="16"/>
  <c r="C24" i="10"/>
  <c r="C103" i="12"/>
  <c r="U26" i="8"/>
  <c r="J30" i="7"/>
  <c r="O11" i="13"/>
  <c r="E16" i="15"/>
  <c r="O27" i="9"/>
  <c r="N27" i="11"/>
  <c r="N103" i="12"/>
  <c r="I13" i="11"/>
  <c r="K13" i="11" s="1"/>
  <c r="G29" i="12"/>
  <c r="C47" i="10"/>
  <c r="D92" i="12"/>
  <c r="S15" i="8"/>
  <c r="H15" i="16"/>
  <c r="P24" i="6"/>
  <c r="D42" i="9"/>
  <c r="C31" i="6"/>
  <c r="D11" i="6"/>
  <c r="H47" i="12"/>
  <c r="B132" i="12"/>
  <c r="N33" i="6"/>
  <c r="S60" i="12"/>
  <c r="G6" i="6"/>
  <c r="B111" i="12"/>
  <c r="I52" i="8"/>
  <c r="S30" i="12"/>
  <c r="G30" i="11"/>
  <c r="D105" i="12"/>
  <c r="M65" i="12"/>
  <c r="P65" i="12" s="1"/>
  <c r="S29" i="7"/>
  <c r="B104" i="12"/>
  <c r="B8" i="14"/>
  <c r="D17" i="11"/>
  <c r="L34" i="8"/>
  <c r="O34" i="8" s="1"/>
  <c r="M16" i="12"/>
  <c r="D7" i="7"/>
  <c r="D24" i="12"/>
  <c r="T17" i="6"/>
  <c r="Q34" i="10"/>
  <c r="S16" i="6"/>
  <c r="T16" i="6" s="1"/>
  <c r="O14" i="9"/>
  <c r="T32" i="10"/>
  <c r="E14" i="9"/>
  <c r="T14" i="7"/>
  <c r="J12" i="9"/>
  <c r="E17" i="13"/>
  <c r="N17" i="13"/>
  <c r="O17" i="13" s="1"/>
  <c r="M14" i="14"/>
  <c r="P14" i="14" s="1"/>
  <c r="J32" i="10"/>
  <c r="L11" i="14"/>
  <c r="H86" i="12"/>
  <c r="K86" i="12" s="1"/>
  <c r="E9" i="13"/>
  <c r="D31" i="9"/>
  <c r="F12" i="15"/>
  <c r="N12" i="6"/>
  <c r="P12" i="6" s="1"/>
  <c r="R105" i="12"/>
  <c r="U105" i="12" s="1"/>
  <c r="B29" i="9"/>
  <c r="I29" i="7"/>
  <c r="M29" i="9"/>
  <c r="B11" i="16"/>
  <c r="S11" i="13"/>
  <c r="C11" i="15"/>
  <c r="L11" i="6"/>
  <c r="O11" i="6" s="1"/>
  <c r="T85" i="12"/>
  <c r="U9" i="13"/>
  <c r="F8" i="16"/>
  <c r="D8" i="15"/>
  <c r="B7" i="15"/>
  <c r="E7" i="15" s="1"/>
  <c r="N24" i="10"/>
  <c r="O24" i="10" s="1"/>
  <c r="C45" i="12"/>
  <c r="S35" i="12"/>
  <c r="H53" i="8"/>
  <c r="K53" i="8" s="1"/>
  <c r="H52" i="11"/>
  <c r="K52" i="11" s="1"/>
  <c r="L70" i="12"/>
  <c r="Q31" i="9"/>
  <c r="C12" i="14"/>
  <c r="H48" i="8"/>
  <c r="Q29" i="12"/>
  <c r="H27" i="6"/>
  <c r="K27" i="6" s="1"/>
  <c r="S27" i="9"/>
  <c r="I44" i="11"/>
  <c r="H17" i="7"/>
  <c r="K17" i="7" s="1"/>
  <c r="D34" i="7"/>
  <c r="Q34" i="6"/>
  <c r="T51" i="7"/>
  <c r="G31" i="8"/>
  <c r="T12" i="9"/>
  <c r="G8" i="10"/>
  <c r="J8" i="10" s="1"/>
  <c r="M8" i="15"/>
  <c r="P8" i="15" s="1"/>
  <c r="L8" i="11"/>
  <c r="M25" i="12"/>
  <c r="P25" i="12" s="1"/>
  <c r="R25" i="8"/>
  <c r="O7" i="11"/>
  <c r="S6" i="9"/>
  <c r="D17" i="9"/>
  <c r="E16" i="9"/>
  <c r="T12" i="11"/>
  <c r="U12" i="11"/>
  <c r="N52" i="11"/>
  <c r="B12" i="13"/>
  <c r="E12" i="13" s="1"/>
  <c r="J11" i="15"/>
  <c r="D10" i="12"/>
  <c r="F10" i="12" s="1"/>
  <c r="N85" i="12"/>
  <c r="J43" i="10"/>
  <c r="E7" i="12"/>
  <c r="J6" i="15"/>
  <c r="D15" i="16"/>
  <c r="O32" i="10"/>
  <c r="T103" i="12"/>
  <c r="S102" i="12"/>
  <c r="T102" i="12" s="1"/>
  <c r="Q84" i="12"/>
  <c r="H25" i="7"/>
  <c r="K25" i="7" s="1"/>
  <c r="J24" i="7"/>
  <c r="O13" i="9"/>
  <c r="M29" i="7"/>
  <c r="D28" i="10"/>
  <c r="N27" i="7"/>
  <c r="O27" i="7" s="1"/>
  <c r="N15" i="10"/>
  <c r="D32" i="13"/>
  <c r="B31" i="13"/>
  <c r="L14" i="10"/>
  <c r="M9" i="10"/>
  <c r="H6" i="13"/>
  <c r="B33" i="13"/>
  <c r="L16" i="10"/>
  <c r="C30" i="13"/>
  <c r="M13" i="10"/>
  <c r="N106" i="12"/>
  <c r="O106" i="12" s="1"/>
  <c r="M104" i="12"/>
  <c r="H31" i="12"/>
  <c r="H25" i="12"/>
  <c r="T26" i="9"/>
  <c r="T28" i="10"/>
  <c r="M26" i="7"/>
  <c r="T9" i="11"/>
  <c r="O9" i="9"/>
  <c r="T26" i="10"/>
  <c r="T11" i="11"/>
  <c r="E12" i="11"/>
  <c r="K27" i="10"/>
  <c r="P84" i="12"/>
  <c r="K7" i="7"/>
  <c r="T24" i="12"/>
  <c r="T7" i="9"/>
  <c r="U8" i="7"/>
  <c r="T7" i="7"/>
  <c r="E48" i="8"/>
  <c r="T70" i="12"/>
  <c r="E12" i="16"/>
  <c r="T31" i="10"/>
  <c r="J43" i="12"/>
  <c r="O9" i="13"/>
  <c r="J12" i="10"/>
  <c r="O14" i="11"/>
  <c r="E7" i="9"/>
  <c r="T27" i="10"/>
  <c r="O13" i="6"/>
  <c r="T49" i="7"/>
  <c r="J10" i="11"/>
  <c r="J7" i="16"/>
  <c r="J31" i="7"/>
  <c r="O6" i="6"/>
  <c r="G17" i="31"/>
  <c r="J46" i="10"/>
  <c r="U86" i="12"/>
  <c r="R35" i="11"/>
  <c r="Q30" i="11"/>
  <c r="C44" i="12"/>
  <c r="G8" i="13"/>
  <c r="L8" i="7"/>
  <c r="G16" i="11"/>
  <c r="H33" i="12"/>
  <c r="B49" i="10"/>
  <c r="C48" i="7"/>
  <c r="D47" i="7"/>
  <c r="N10" i="8"/>
  <c r="D45" i="11"/>
  <c r="M35" i="7"/>
  <c r="P35" i="7" s="1"/>
  <c r="H53" i="12"/>
  <c r="D34" i="8"/>
  <c r="C33" i="8"/>
  <c r="B15" i="10"/>
  <c r="I15" i="14"/>
  <c r="S13" i="12"/>
  <c r="B30" i="8"/>
  <c r="D12" i="10"/>
  <c r="T34" i="12"/>
  <c r="J32" i="6"/>
  <c r="E24" i="7"/>
  <c r="J35" i="8"/>
  <c r="E11" i="7"/>
  <c r="P10" i="13"/>
  <c r="O10" i="13"/>
  <c r="O83" i="12"/>
  <c r="P83" i="12"/>
  <c r="L111" i="12"/>
  <c r="H12" i="13"/>
  <c r="B28" i="13"/>
  <c r="L11" i="10"/>
  <c r="D30" i="6"/>
  <c r="H64" i="12"/>
  <c r="C44" i="11"/>
  <c r="D35" i="11"/>
  <c r="R17" i="10"/>
  <c r="U17" i="10" s="1"/>
  <c r="L33" i="7"/>
  <c r="I51" i="7"/>
  <c r="Q15" i="10"/>
  <c r="R14" i="12"/>
  <c r="D30" i="10"/>
  <c r="F46" i="9"/>
  <c r="J50" i="11"/>
  <c r="T32" i="6"/>
  <c r="O29" i="12"/>
  <c r="K43" i="10"/>
  <c r="O27" i="10"/>
  <c r="C29" i="13"/>
  <c r="M12" i="10"/>
  <c r="M11" i="7"/>
  <c r="P11" i="7" s="1"/>
  <c r="N102" i="12"/>
  <c r="G17" i="14"/>
  <c r="T12" i="7"/>
  <c r="M26" i="11"/>
  <c r="L100" i="12"/>
  <c r="N6" i="7"/>
  <c r="H26" i="9"/>
  <c r="I24" i="9"/>
  <c r="L17" i="10"/>
  <c r="B34" i="13"/>
  <c r="D46" i="12"/>
  <c r="M7" i="10"/>
  <c r="B12" i="6"/>
  <c r="I25" i="12"/>
  <c r="G25" i="9"/>
  <c r="J25" i="9" s="1"/>
  <c r="H6" i="11"/>
  <c r="B32" i="10"/>
  <c r="E32" i="10" s="1"/>
  <c r="C31" i="11"/>
  <c r="C32" i="13"/>
  <c r="M15" i="10"/>
  <c r="L8" i="10"/>
  <c r="B25" i="13"/>
  <c r="C8" i="6"/>
  <c r="M32" i="7"/>
  <c r="D31" i="10"/>
  <c r="H49" i="7"/>
  <c r="E25" i="8"/>
  <c r="F126" i="12"/>
  <c r="J17" i="6"/>
  <c r="O51" i="7"/>
  <c r="U64" i="12"/>
  <c r="K47" i="7"/>
  <c r="F8" i="10"/>
  <c r="J6" i="14"/>
  <c r="T71" i="12"/>
  <c r="E16" i="8"/>
  <c r="U12" i="12"/>
  <c r="J42" i="7"/>
  <c r="O53" i="7"/>
  <c r="O35" i="6"/>
  <c r="E25" i="11"/>
  <c r="J12" i="16"/>
  <c r="E47" i="10"/>
  <c r="E27" i="11"/>
  <c r="K17" i="9" l="1"/>
  <c r="O8" i="12"/>
  <c r="T14" i="9"/>
  <c r="T11" i="9"/>
  <c r="O28" i="12"/>
  <c r="E9" i="7"/>
  <c r="J16" i="8"/>
  <c r="T14" i="11"/>
  <c r="E56" i="30"/>
  <c r="T17" i="10"/>
  <c r="P53" i="7"/>
  <c r="K17" i="15"/>
  <c r="E53" i="9"/>
  <c r="F133" i="12"/>
  <c r="E17" i="8"/>
  <c r="P17" i="8"/>
  <c r="U60" i="12"/>
  <c r="J31" i="11"/>
  <c r="K47" i="11"/>
  <c r="P64" i="12"/>
  <c r="F9" i="14"/>
  <c r="P63" i="12"/>
  <c r="K26" i="6"/>
  <c r="P61" i="12"/>
  <c r="K29" i="8"/>
  <c r="U29" i="8"/>
  <c r="U14" i="6"/>
  <c r="K13" i="9"/>
  <c r="F49" i="8"/>
  <c r="K13" i="8"/>
  <c r="P12" i="9"/>
  <c r="F12" i="9"/>
  <c r="K12" i="8"/>
  <c r="U11" i="6"/>
  <c r="K10" i="9"/>
  <c r="F46" i="8"/>
  <c r="K10" i="8"/>
  <c r="F9" i="8"/>
  <c r="U9" i="6"/>
  <c r="F44" i="8"/>
  <c r="P7" i="9"/>
  <c r="U7" i="6"/>
  <c r="K6" i="9"/>
  <c r="U24" i="10"/>
  <c r="P15" i="14"/>
  <c r="P14" i="13"/>
  <c r="E13" i="12"/>
  <c r="O13" i="13"/>
  <c r="K48" i="10"/>
  <c r="K88" i="12"/>
  <c r="P87" i="12"/>
  <c r="P10" i="14"/>
  <c r="K10" i="15"/>
  <c r="P9" i="14"/>
  <c r="J9" i="15"/>
  <c r="P44" i="11"/>
  <c r="K25" i="10"/>
  <c r="F6" i="13"/>
  <c r="K52" i="8"/>
  <c r="F101" i="12"/>
  <c r="F13" i="14"/>
  <c r="U14" i="11"/>
  <c r="K7" i="8"/>
  <c r="P13" i="14"/>
  <c r="F10" i="16"/>
  <c r="E132" i="12"/>
  <c r="O103" i="12"/>
  <c r="F6" i="10"/>
  <c r="O17" i="11"/>
  <c r="K15" i="6"/>
  <c r="F14" i="11"/>
  <c r="E11" i="31"/>
  <c r="U45" i="12"/>
  <c r="P7" i="13"/>
  <c r="K101" i="12"/>
  <c r="F13" i="13"/>
  <c r="F34" i="9"/>
  <c r="O17" i="8"/>
  <c r="J34" i="12"/>
  <c r="T13" i="11"/>
  <c r="J8" i="8"/>
  <c r="F27" i="6"/>
  <c r="F42" i="7"/>
  <c r="K53" i="7"/>
  <c r="P33" i="7"/>
  <c r="F30" i="8"/>
  <c r="U9" i="10"/>
  <c r="U8" i="12"/>
  <c r="E26" i="10"/>
  <c r="K42" i="7"/>
  <c r="K42" i="12"/>
  <c r="P35" i="6"/>
  <c r="F132" i="12"/>
  <c r="P28" i="6"/>
  <c r="K10" i="16"/>
  <c r="T35" i="6"/>
  <c r="F86" i="12"/>
  <c r="F30" i="7"/>
  <c r="P10" i="12"/>
  <c r="J15" i="11"/>
  <c r="E51" i="7"/>
  <c r="J32" i="9"/>
  <c r="E13" i="6"/>
  <c r="E29" i="6"/>
  <c r="E9" i="6"/>
  <c r="J8" i="11"/>
  <c r="E17" i="10"/>
  <c r="E34" i="10"/>
  <c r="J52" i="12"/>
  <c r="T15" i="12"/>
  <c r="E33" i="11"/>
  <c r="J49" i="12"/>
  <c r="F53" i="10"/>
  <c r="U25" i="7"/>
  <c r="F24" i="8"/>
  <c r="F24" i="11"/>
  <c r="U53" i="12"/>
  <c r="F111" i="12"/>
  <c r="E106" i="12"/>
  <c r="K44" i="8"/>
  <c r="P60" i="12"/>
  <c r="K16" i="7"/>
  <c r="P15" i="12"/>
  <c r="K15" i="12"/>
  <c r="K108" i="12"/>
  <c r="K14" i="7"/>
  <c r="K12" i="12"/>
  <c r="K104" i="12"/>
  <c r="E64" i="12"/>
  <c r="F10" i="11"/>
  <c r="K103" i="12"/>
  <c r="F26" i="7"/>
  <c r="K100" i="12"/>
  <c r="O35" i="12"/>
  <c r="P51" i="12"/>
  <c r="O32" i="12"/>
  <c r="P13" i="11"/>
  <c r="P11" i="15"/>
  <c r="P46" i="12"/>
  <c r="F28" i="12"/>
  <c r="K27" i="8"/>
  <c r="U9" i="9"/>
  <c r="F8" i="7"/>
  <c r="U8" i="9"/>
  <c r="P43" i="12"/>
  <c r="F6" i="7"/>
  <c r="U24" i="8"/>
  <c r="P6" i="11"/>
  <c r="T17" i="11"/>
  <c r="F52" i="8"/>
  <c r="U16" i="7"/>
  <c r="K15" i="8"/>
  <c r="F14" i="8"/>
  <c r="K26" i="10"/>
  <c r="K82" i="12"/>
  <c r="U93" i="12"/>
  <c r="F17" i="16"/>
  <c r="O17" i="6"/>
  <c r="P15" i="6"/>
  <c r="K50" i="11"/>
  <c r="K28" i="11"/>
  <c r="E101" i="12"/>
  <c r="U25" i="12"/>
  <c r="K24" i="11"/>
  <c r="K10" i="12"/>
  <c r="U27" i="6"/>
  <c r="K9" i="12"/>
  <c r="K102" i="12"/>
  <c r="U24" i="6"/>
  <c r="K35" i="8"/>
  <c r="K17" i="10"/>
  <c r="P17" i="11"/>
  <c r="P52" i="12"/>
  <c r="K16" i="10"/>
  <c r="P50" i="12"/>
  <c r="P14" i="11"/>
  <c r="U11" i="9"/>
  <c r="F10" i="7"/>
  <c r="K10" i="10"/>
  <c r="O27" i="12"/>
  <c r="P8" i="11"/>
  <c r="T25" i="8"/>
  <c r="U7" i="9"/>
  <c r="P24" i="12"/>
  <c r="K17" i="8"/>
  <c r="F51" i="8"/>
  <c r="U15" i="7"/>
  <c r="U31" i="10"/>
  <c r="U13" i="7"/>
  <c r="K12" i="9"/>
  <c r="F48" i="8"/>
  <c r="U11" i="11"/>
  <c r="U28" i="10"/>
  <c r="U10" i="7"/>
  <c r="P9" i="9"/>
  <c r="F9" i="9"/>
  <c r="K69" i="12"/>
  <c r="K30" i="9"/>
  <c r="O11" i="8"/>
  <c r="F9" i="6"/>
  <c r="K25" i="9"/>
  <c r="K52" i="12"/>
  <c r="F33" i="11"/>
  <c r="F32" i="8"/>
  <c r="F32" i="10"/>
  <c r="U14" i="10"/>
  <c r="F30" i="11"/>
  <c r="K10" i="14"/>
  <c r="K8" i="14"/>
  <c r="E24" i="10"/>
  <c r="U71" i="12"/>
  <c r="F53" i="9"/>
  <c r="U16" i="8"/>
  <c r="F91" i="12"/>
  <c r="K14" i="16"/>
  <c r="F130" i="12"/>
  <c r="U13" i="8"/>
  <c r="U48" i="12"/>
  <c r="P30" i="6"/>
  <c r="K12" i="6"/>
  <c r="K11" i="6"/>
  <c r="U10" i="8"/>
  <c r="U9" i="8"/>
  <c r="P27" i="6"/>
  <c r="F85" i="12"/>
  <c r="K8" i="6"/>
  <c r="P43" i="7"/>
  <c r="U61" i="12"/>
  <c r="K35" i="6"/>
  <c r="U35" i="7"/>
  <c r="U33" i="9"/>
  <c r="U32" i="12"/>
  <c r="F107" i="12"/>
  <c r="U28" i="9"/>
  <c r="K26" i="11"/>
  <c r="K34" i="8"/>
  <c r="F11" i="7"/>
  <c r="K11" i="10"/>
  <c r="P28" i="12"/>
  <c r="F9" i="7"/>
  <c r="P9" i="15"/>
  <c r="P44" i="12"/>
  <c r="P7" i="11"/>
  <c r="U17" i="6"/>
  <c r="U15" i="11"/>
  <c r="U32" i="10"/>
  <c r="U14" i="7"/>
  <c r="P13" i="9"/>
  <c r="F12" i="8"/>
  <c r="U12" i="6"/>
  <c r="P10" i="9"/>
  <c r="U10" i="11"/>
  <c r="U27" i="10"/>
  <c r="U9" i="7"/>
  <c r="P8" i="9"/>
  <c r="F8" i="9"/>
  <c r="F43" i="8"/>
  <c r="O6" i="9"/>
  <c r="F42" i="8"/>
  <c r="E17" i="12"/>
  <c r="P49" i="11"/>
  <c r="K12" i="15"/>
  <c r="J29" i="10"/>
  <c r="P86" i="12"/>
  <c r="F8" i="13"/>
  <c r="K84" i="12"/>
  <c r="J7" i="15"/>
  <c r="P6" i="14"/>
  <c r="K6" i="15"/>
  <c r="P35" i="10"/>
  <c r="T110" i="12"/>
  <c r="P33" i="10"/>
  <c r="U108" i="12"/>
  <c r="E32" i="9"/>
  <c r="K31" i="7"/>
  <c r="U13" i="13"/>
  <c r="F12" i="16"/>
  <c r="F29" i="9"/>
  <c r="K28" i="7"/>
  <c r="U103" i="12"/>
  <c r="F26" i="9"/>
  <c r="T12" i="12"/>
  <c r="J12" i="14"/>
  <c r="T11" i="10"/>
  <c r="J46" i="7"/>
  <c r="E26" i="8"/>
  <c r="E8" i="10"/>
  <c r="J8" i="14"/>
  <c r="U42" i="7"/>
  <c r="P47" i="12"/>
  <c r="U17" i="7"/>
  <c r="U33" i="10"/>
  <c r="K14" i="8"/>
  <c r="K9" i="8"/>
  <c r="K14" i="15"/>
  <c r="P45" i="11"/>
  <c r="K8" i="15"/>
  <c r="F32" i="9"/>
  <c r="F13" i="15"/>
  <c r="P30" i="10"/>
  <c r="F9" i="16"/>
  <c r="K32" i="7"/>
  <c r="U14" i="13"/>
  <c r="P31" i="10"/>
  <c r="U106" i="12"/>
  <c r="P30" i="9"/>
  <c r="F11" i="16"/>
  <c r="O28" i="10"/>
  <c r="K24" i="7"/>
  <c r="F42" i="12"/>
  <c r="F28" i="11"/>
  <c r="U9" i="11"/>
  <c r="U26" i="10"/>
  <c r="F7" i="9"/>
  <c r="U7" i="11"/>
  <c r="F6" i="8"/>
  <c r="U6" i="6"/>
  <c r="P53" i="11"/>
  <c r="F17" i="13"/>
  <c r="J35" i="10"/>
  <c r="K51" i="10"/>
  <c r="K89" i="12"/>
  <c r="K30" i="10"/>
  <c r="K11" i="15"/>
  <c r="K46" i="10"/>
  <c r="E8" i="12"/>
  <c r="F7" i="12"/>
  <c r="F13" i="16"/>
  <c r="F34" i="12"/>
  <c r="O102" i="12"/>
  <c r="O31" i="7"/>
  <c r="J6" i="11"/>
  <c r="O101" i="12"/>
  <c r="E45" i="12"/>
  <c r="O26" i="11"/>
  <c r="F34" i="6"/>
  <c r="F51" i="10"/>
  <c r="J31" i="12"/>
  <c r="P13" i="8"/>
  <c r="F49" i="10"/>
  <c r="F48" i="11"/>
  <c r="K11" i="11"/>
  <c r="P9" i="8"/>
  <c r="F44" i="7"/>
  <c r="E8" i="6"/>
  <c r="F42" i="10"/>
  <c r="U16" i="12"/>
  <c r="E33" i="8"/>
  <c r="F15" i="10"/>
  <c r="F14" i="10"/>
  <c r="F32" i="11"/>
  <c r="E31" i="11"/>
  <c r="K13" i="14"/>
  <c r="F28" i="8"/>
  <c r="F27" i="8"/>
  <c r="F9" i="10"/>
  <c r="K45" i="7"/>
  <c r="K45" i="12"/>
  <c r="K44" i="12"/>
  <c r="U7" i="10"/>
  <c r="E25" i="7"/>
  <c r="J17" i="15"/>
  <c r="K27" i="7"/>
  <c r="K26" i="7"/>
  <c r="U8" i="13"/>
  <c r="U101" i="12"/>
  <c r="P25" i="10"/>
  <c r="P7" i="6"/>
  <c r="F6" i="15"/>
  <c r="K24" i="9"/>
  <c r="U14" i="12"/>
  <c r="K64" i="12"/>
  <c r="P9" i="10"/>
  <c r="F11" i="6"/>
  <c r="J53" i="12"/>
  <c r="P10" i="7"/>
  <c r="K46" i="7"/>
  <c r="F25" i="11"/>
  <c r="F10" i="15"/>
  <c r="U85" i="12"/>
  <c r="T6" i="13"/>
  <c r="P7" i="8"/>
  <c r="O25" i="11"/>
  <c r="O15" i="8"/>
  <c r="J34" i="9"/>
  <c r="J70" i="12"/>
  <c r="E15" i="31"/>
  <c r="H15" i="31" s="1"/>
  <c r="G9" i="31"/>
  <c r="G11" i="31"/>
  <c r="E24" i="31"/>
  <c r="H24" i="31" s="1"/>
  <c r="K70" i="12"/>
  <c r="O70" i="12"/>
  <c r="U92" i="12"/>
  <c r="F16" i="8"/>
  <c r="P92" i="12"/>
  <c r="K34" i="10"/>
  <c r="K16" i="15"/>
  <c r="P70" i="12"/>
  <c r="L36" i="12"/>
  <c r="S94" i="12"/>
  <c r="K42" i="10"/>
  <c r="I54" i="10"/>
  <c r="F18" i="31"/>
  <c r="O9" i="14"/>
  <c r="K8" i="8"/>
  <c r="U82" i="12"/>
  <c r="T27" i="9"/>
  <c r="E111" i="12"/>
  <c r="J13" i="8"/>
  <c r="T100" i="12"/>
  <c r="P13" i="13"/>
  <c r="P32" i="12"/>
  <c r="J25" i="12"/>
  <c r="O11" i="14"/>
  <c r="P25" i="7"/>
  <c r="T8" i="13"/>
  <c r="R18" i="7"/>
  <c r="F25" i="9"/>
  <c r="C36" i="9"/>
  <c r="F8" i="6"/>
  <c r="E8" i="15"/>
  <c r="I36" i="7"/>
  <c r="O24" i="7"/>
  <c r="P26" i="11"/>
  <c r="J27" i="7"/>
  <c r="J48" i="10"/>
  <c r="E24" i="12"/>
  <c r="P47" i="7"/>
  <c r="O35" i="7"/>
  <c r="U44" i="12"/>
  <c r="E27" i="8"/>
  <c r="F9" i="31"/>
  <c r="J43" i="11"/>
  <c r="P28" i="10"/>
  <c r="U31" i="12"/>
  <c r="P17" i="6"/>
  <c r="P15" i="15"/>
  <c r="J15" i="14"/>
  <c r="F33" i="8"/>
  <c r="E47" i="7"/>
  <c r="P26" i="7"/>
  <c r="E34" i="7"/>
  <c r="J44" i="11"/>
  <c r="E17" i="11"/>
  <c r="P35" i="8"/>
  <c r="K24" i="12"/>
  <c r="J30" i="12"/>
  <c r="F15" i="9"/>
  <c r="F109" i="12"/>
  <c r="P51" i="7"/>
  <c r="W93" i="12"/>
  <c r="O61" i="12"/>
  <c r="T25" i="7"/>
  <c r="O60" i="12"/>
  <c r="E70" i="12"/>
  <c r="F70" i="12" s="1"/>
  <c r="T30" i="6"/>
  <c r="T46" i="7"/>
  <c r="E10" i="11"/>
  <c r="T45" i="7"/>
  <c r="O26" i="8"/>
  <c r="T26" i="6"/>
  <c r="T25" i="6"/>
  <c r="E34" i="12"/>
  <c r="E14" i="7"/>
  <c r="T30" i="8"/>
  <c r="E30" i="12"/>
  <c r="J9" i="10"/>
  <c r="O7" i="15"/>
  <c r="N18" i="9"/>
  <c r="O16" i="9"/>
  <c r="Q18" i="7"/>
  <c r="T15" i="6"/>
  <c r="J15" i="8"/>
  <c r="J13" i="9"/>
  <c r="E13" i="8"/>
  <c r="T30" i="10"/>
  <c r="E9" i="8"/>
  <c r="T9" i="6"/>
  <c r="E8" i="8"/>
  <c r="E44" i="8"/>
  <c r="O7" i="9"/>
  <c r="O92" i="12"/>
  <c r="O51" i="11"/>
  <c r="J26" i="10"/>
  <c r="J25" i="10"/>
  <c r="O7" i="13"/>
  <c r="J42" i="10"/>
  <c r="J32" i="7"/>
  <c r="E14" i="16"/>
  <c r="T106" i="12"/>
  <c r="T88" i="12"/>
  <c r="E12" i="15"/>
  <c r="T86" i="12"/>
  <c r="T10" i="13"/>
  <c r="O10" i="6"/>
  <c r="E27" i="9"/>
  <c r="O9" i="6"/>
  <c r="U13" i="12"/>
  <c r="E15" i="10"/>
  <c r="E34" i="8"/>
  <c r="O10" i="8"/>
  <c r="K47" i="12"/>
  <c r="F92" i="12"/>
  <c r="K44" i="7"/>
  <c r="E6" i="7"/>
  <c r="K15" i="15"/>
  <c r="K33" i="8"/>
  <c r="S18" i="11"/>
  <c r="E33" i="12"/>
  <c r="E122" i="12"/>
  <c r="J35" i="11"/>
  <c r="O91" i="12"/>
  <c r="E8" i="16"/>
  <c r="U91" i="12"/>
  <c r="J33" i="7"/>
  <c r="E15" i="7"/>
  <c r="T109" i="12"/>
  <c r="I36" i="8"/>
  <c r="H18" i="6"/>
  <c r="C134" i="12"/>
  <c r="J51" i="11"/>
  <c r="P101" i="12"/>
  <c r="T31" i="12"/>
  <c r="T44" i="12"/>
  <c r="L36" i="6"/>
  <c r="T8" i="12"/>
  <c r="K15" i="10"/>
  <c r="E48" i="11"/>
  <c r="E45" i="10"/>
  <c r="J53" i="7"/>
  <c r="E33" i="10"/>
  <c r="J11" i="14"/>
  <c r="E28" i="8"/>
  <c r="E28" i="11"/>
  <c r="U9" i="12"/>
  <c r="E9" i="10"/>
  <c r="J45" i="7"/>
  <c r="C10" i="30"/>
  <c r="J43" i="7"/>
  <c r="J7" i="14"/>
  <c r="T69" i="12"/>
  <c r="T65" i="12"/>
  <c r="E86" i="12"/>
  <c r="E126" i="12"/>
  <c r="T35" i="7"/>
  <c r="J47" i="11"/>
  <c r="R36" i="7"/>
  <c r="O15" i="11"/>
  <c r="D11" i="30"/>
  <c r="J16" i="9"/>
  <c r="U12" i="7"/>
  <c r="H18" i="9"/>
  <c r="I6" i="30"/>
  <c r="G18" i="9"/>
  <c r="D40" i="30"/>
  <c r="C40" i="30"/>
  <c r="P35" i="9"/>
  <c r="L36" i="9"/>
  <c r="Q112" i="12"/>
  <c r="L36" i="10"/>
  <c r="C47" i="30"/>
  <c r="E6" i="15"/>
  <c r="I39" i="30"/>
  <c r="J8" i="15"/>
  <c r="T101" i="12"/>
  <c r="K45" i="10"/>
  <c r="E15" i="16"/>
  <c r="S18" i="9"/>
  <c r="S18" i="13"/>
  <c r="G18" i="6"/>
  <c r="H39" i="30"/>
  <c r="O33" i="7"/>
  <c r="O28" i="6"/>
  <c r="E27" i="6"/>
  <c r="H54" i="10"/>
  <c r="U10" i="13"/>
  <c r="K7" i="9"/>
  <c r="H18" i="15"/>
  <c r="F24" i="9"/>
  <c r="T84" i="12"/>
  <c r="O25" i="10"/>
  <c r="U6" i="13"/>
  <c r="C18" i="8"/>
  <c r="F44" i="11"/>
  <c r="F93" i="12"/>
  <c r="C6" i="30"/>
  <c r="D43" i="30"/>
  <c r="D47" i="30"/>
  <c r="D38" i="30"/>
  <c r="P50" i="11"/>
  <c r="J50" i="10"/>
  <c r="P9" i="13"/>
  <c r="P42" i="11"/>
  <c r="E16" i="16"/>
  <c r="F33" i="9"/>
  <c r="F15" i="15"/>
  <c r="K30" i="7"/>
  <c r="U12" i="13"/>
  <c r="T105" i="12"/>
  <c r="U87" i="12"/>
  <c r="P26" i="10"/>
  <c r="P8" i="6"/>
  <c r="F7" i="16"/>
  <c r="F6" i="16"/>
  <c r="S54" i="7"/>
  <c r="G7" i="31"/>
  <c r="G12" i="31"/>
  <c r="E14" i="31"/>
  <c r="E16" i="31"/>
  <c r="F10" i="31"/>
  <c r="F11" i="31"/>
  <c r="P14" i="9"/>
  <c r="F14" i="9"/>
  <c r="T14" i="13"/>
  <c r="J102" i="12"/>
  <c r="U32" i="11"/>
  <c r="D39" i="30"/>
  <c r="K50" i="7"/>
  <c r="K50" i="12"/>
  <c r="O46" i="7"/>
  <c r="O62" i="12"/>
  <c r="J42" i="8"/>
  <c r="F16" i="11"/>
  <c r="F33" i="7"/>
  <c r="K7" i="12"/>
  <c r="L18" i="13"/>
  <c r="O31" i="10"/>
  <c r="T17" i="9"/>
  <c r="E10" i="7"/>
  <c r="J10" i="10"/>
  <c r="P15" i="11"/>
  <c r="E27" i="12"/>
  <c r="O25" i="7"/>
  <c r="E30" i="6"/>
  <c r="P24" i="7"/>
  <c r="F50" i="11"/>
  <c r="I54" i="12"/>
  <c r="M54" i="12"/>
  <c r="T34" i="10"/>
  <c r="E51" i="8"/>
  <c r="T15" i="11"/>
  <c r="T13" i="7"/>
  <c r="O10" i="9"/>
  <c r="T10" i="7"/>
  <c r="T9" i="7"/>
  <c r="O8" i="9"/>
  <c r="T7" i="11"/>
  <c r="E42" i="8"/>
  <c r="J30" i="10"/>
  <c r="J47" i="10"/>
  <c r="J27" i="10"/>
  <c r="O35" i="10"/>
  <c r="E25" i="9"/>
  <c r="E7" i="16"/>
  <c r="U30" i="10"/>
  <c r="P32" i="7"/>
  <c r="U29" i="11"/>
  <c r="U27" i="11"/>
  <c r="P25" i="11"/>
  <c r="U25" i="11"/>
  <c r="F53" i="7"/>
  <c r="F53" i="11"/>
  <c r="F16" i="6"/>
  <c r="J33" i="12"/>
  <c r="P15" i="8"/>
  <c r="F15" i="6"/>
  <c r="K32" i="12"/>
  <c r="K68" i="12"/>
  <c r="E48" i="7"/>
  <c r="F51" i="9"/>
  <c r="U29" i="9"/>
  <c r="J51" i="10"/>
  <c r="E15" i="13"/>
  <c r="O13" i="14"/>
  <c r="E33" i="9"/>
  <c r="O32" i="9"/>
  <c r="E13" i="16"/>
  <c r="T87" i="12"/>
  <c r="E28" i="9"/>
  <c r="J28" i="7"/>
  <c r="E26" i="9"/>
  <c r="O26" i="10"/>
  <c r="O8" i="6"/>
  <c r="P8" i="7"/>
  <c r="F33" i="6"/>
  <c r="F48" i="10"/>
  <c r="K29" i="9"/>
  <c r="E46" i="10"/>
  <c r="K27" i="9"/>
  <c r="O8" i="8"/>
  <c r="K7" i="11"/>
  <c r="F35" i="8"/>
  <c r="F17" i="10"/>
  <c r="T14" i="12"/>
  <c r="K14" i="14"/>
  <c r="F26" i="8"/>
  <c r="U8" i="10"/>
  <c r="P32" i="6"/>
  <c r="K14" i="6"/>
  <c r="P49" i="7"/>
  <c r="K10" i="6"/>
  <c r="U63" i="12"/>
  <c r="U8" i="8"/>
  <c r="K7" i="16"/>
  <c r="J46" i="11"/>
  <c r="K27" i="11"/>
  <c r="U24" i="7"/>
  <c r="U51" i="7"/>
  <c r="P16" i="14"/>
  <c r="O11" i="12"/>
  <c r="F51" i="11"/>
  <c r="K33" i="10"/>
  <c r="O15" i="15"/>
  <c r="F49" i="7"/>
  <c r="F45" i="7"/>
  <c r="F45" i="10"/>
  <c r="F24" i="6"/>
  <c r="K52" i="7"/>
  <c r="F33" i="10"/>
  <c r="U15" i="10"/>
  <c r="O32" i="7"/>
  <c r="F31" i="8"/>
  <c r="F13" i="10"/>
  <c r="U12" i="10"/>
  <c r="F10" i="10"/>
  <c r="K7" i="14"/>
  <c r="U17" i="8"/>
  <c r="F49" i="9"/>
  <c r="F123" i="12"/>
  <c r="F17" i="14"/>
  <c r="U26" i="12"/>
  <c r="J17" i="7"/>
  <c r="P12" i="12"/>
  <c r="E62" i="12"/>
  <c r="P13" i="15"/>
  <c r="P10" i="11"/>
  <c r="F27" i="12"/>
  <c r="K15" i="9"/>
  <c r="K90" i="12"/>
  <c r="F9" i="13"/>
  <c r="F35" i="9"/>
  <c r="U90" i="12"/>
  <c r="F28" i="9"/>
  <c r="P9" i="6"/>
  <c r="U84" i="12"/>
  <c r="K32" i="9"/>
  <c r="F27" i="9"/>
  <c r="E50" i="7"/>
  <c r="F14" i="6"/>
  <c r="D20" i="30"/>
  <c r="O16" i="11"/>
  <c r="O30" i="11"/>
  <c r="O12" i="7"/>
  <c r="J35" i="9"/>
  <c r="J71" i="12"/>
  <c r="E34" i="6"/>
  <c r="E52" i="7"/>
  <c r="O16" i="8"/>
  <c r="E52" i="11"/>
  <c r="E52" i="10"/>
  <c r="E51" i="10"/>
  <c r="E32" i="6"/>
  <c r="O14" i="8"/>
  <c r="E50" i="11"/>
  <c r="O12" i="8"/>
  <c r="E28" i="6"/>
  <c r="J28" i="9"/>
  <c r="E44" i="7"/>
  <c r="E43" i="10"/>
  <c r="J16" i="14"/>
  <c r="E32" i="11"/>
  <c r="E26" i="11"/>
  <c r="J44" i="12"/>
  <c r="T7" i="12"/>
  <c r="E24" i="8"/>
  <c r="E24" i="11"/>
  <c r="T53" i="12"/>
  <c r="J17" i="16"/>
  <c r="E133" i="12"/>
  <c r="T52" i="12"/>
  <c r="J16" i="16"/>
  <c r="J16" i="6"/>
  <c r="T14" i="8"/>
  <c r="J14" i="16"/>
  <c r="E90" i="12"/>
  <c r="T49" i="12"/>
  <c r="K13" i="16"/>
  <c r="T12" i="8"/>
  <c r="T66" i="12"/>
  <c r="J11" i="6"/>
  <c r="T45" i="12"/>
  <c r="T9" i="8"/>
  <c r="F125" i="12"/>
  <c r="O44" i="7"/>
  <c r="O26" i="6"/>
  <c r="J8" i="6"/>
  <c r="E44" i="9"/>
  <c r="O43" i="7"/>
  <c r="O25" i="6"/>
  <c r="T61" i="12"/>
  <c r="J7" i="6"/>
  <c r="E43" i="9"/>
  <c r="O42" i="7"/>
  <c r="K6" i="6"/>
  <c r="T33" i="12"/>
  <c r="U31" i="9"/>
  <c r="E12" i="14"/>
  <c r="O66" i="12"/>
  <c r="O64" i="12"/>
  <c r="J46" i="8"/>
  <c r="E9" i="14"/>
  <c r="J26" i="6"/>
  <c r="J44" i="8"/>
  <c r="J24" i="6"/>
  <c r="E35" i="7"/>
  <c r="J16" i="7"/>
  <c r="J109" i="12"/>
  <c r="O15" i="12"/>
  <c r="J15" i="7"/>
  <c r="O14" i="12"/>
  <c r="J14" i="7"/>
  <c r="J13" i="12"/>
  <c r="J13" i="7"/>
  <c r="E30" i="7"/>
  <c r="J104" i="12"/>
  <c r="O10" i="12"/>
  <c r="J103" i="12"/>
  <c r="O9" i="12"/>
  <c r="E9" i="11"/>
  <c r="U25" i="6"/>
  <c r="J100" i="12"/>
  <c r="O6" i="12"/>
  <c r="J6" i="7"/>
  <c r="O17" i="15"/>
  <c r="E16" i="7"/>
  <c r="P14" i="15"/>
  <c r="E13" i="7"/>
  <c r="N18" i="11"/>
  <c r="P30" i="12"/>
  <c r="U12" i="9"/>
  <c r="U27" i="8"/>
  <c r="K25" i="8"/>
  <c r="O25" i="12"/>
  <c r="I19" i="30"/>
  <c r="J24" i="12"/>
  <c r="T13" i="9"/>
  <c r="O13" i="11"/>
  <c r="E12" i="7"/>
  <c r="U30" i="8"/>
  <c r="E28" i="12"/>
  <c r="J27" i="8"/>
  <c r="P45" i="12"/>
  <c r="K9" i="10"/>
  <c r="T9" i="9"/>
  <c r="O9" i="11"/>
  <c r="E8" i="7"/>
  <c r="T8" i="9"/>
  <c r="O42" i="12"/>
  <c r="T24" i="8"/>
  <c r="O6" i="11"/>
  <c r="I44" i="30"/>
  <c r="T35" i="10"/>
  <c r="T17" i="7"/>
  <c r="C7" i="30"/>
  <c r="I43" i="30"/>
  <c r="E52" i="8"/>
  <c r="T16" i="7"/>
  <c r="T16" i="11"/>
  <c r="T33" i="10"/>
  <c r="F50" i="8"/>
  <c r="J14" i="8"/>
  <c r="E49" i="8"/>
  <c r="T13" i="6"/>
  <c r="U13" i="11"/>
  <c r="O12" i="9"/>
  <c r="E12" i="9"/>
  <c r="J12" i="8"/>
  <c r="J10" i="9"/>
  <c r="E10" i="8"/>
  <c r="E46" i="8"/>
  <c r="T10" i="6"/>
  <c r="J10" i="8"/>
  <c r="K9" i="9"/>
  <c r="E45" i="8"/>
  <c r="J9" i="8"/>
  <c r="J8" i="9"/>
  <c r="T7" i="6"/>
  <c r="T24" i="10"/>
  <c r="E6" i="9"/>
  <c r="T6" i="7"/>
  <c r="T6" i="11"/>
  <c r="J52" i="10"/>
  <c r="O15" i="14"/>
  <c r="P91" i="12"/>
  <c r="O15" i="13"/>
  <c r="J14" i="15"/>
  <c r="O14" i="13"/>
  <c r="J49" i="10"/>
  <c r="E13" i="13"/>
  <c r="E12" i="12"/>
  <c r="J88" i="12"/>
  <c r="O47" i="11"/>
  <c r="O46" i="11"/>
  <c r="O10" i="14"/>
  <c r="O45" i="11"/>
  <c r="J85" i="12"/>
  <c r="O8" i="13"/>
  <c r="P7" i="14"/>
  <c r="K7" i="15"/>
  <c r="E6" i="12"/>
  <c r="E6" i="13"/>
  <c r="J82" i="12"/>
  <c r="T111" i="12"/>
  <c r="T93" i="12"/>
  <c r="E17" i="16"/>
  <c r="U110" i="12"/>
  <c r="O34" i="9"/>
  <c r="T16" i="13"/>
  <c r="T15" i="13"/>
  <c r="O15" i="6"/>
  <c r="O14" i="6"/>
  <c r="O30" i="9"/>
  <c r="O29" i="10"/>
  <c r="E9" i="16"/>
  <c r="T9" i="13"/>
  <c r="J26" i="7"/>
  <c r="T83" i="12"/>
  <c r="O25" i="9"/>
  <c r="O7" i="6"/>
  <c r="O24" i="9"/>
  <c r="F16" i="9"/>
  <c r="F15" i="8"/>
  <c r="U7" i="7"/>
  <c r="K53" i="10"/>
  <c r="K91" i="12"/>
  <c r="O14" i="14"/>
  <c r="E11" i="13"/>
  <c r="E9" i="12"/>
  <c r="K83" i="12"/>
  <c r="K35" i="7"/>
  <c r="K34" i="7"/>
  <c r="P34" i="10"/>
  <c r="K33" i="7"/>
  <c r="F14" i="15"/>
  <c r="E10" i="15"/>
  <c r="P27" i="9"/>
  <c r="F9" i="15"/>
  <c r="U7" i="13"/>
  <c r="P6" i="6"/>
  <c r="I10" i="30"/>
  <c r="J14" i="9"/>
  <c r="K14" i="9"/>
  <c r="T17" i="13"/>
  <c r="U17" i="13"/>
  <c r="P28" i="9"/>
  <c r="O28" i="9"/>
  <c r="O11" i="11"/>
  <c r="P11" i="11"/>
  <c r="T10" i="9"/>
  <c r="U10" i="9"/>
  <c r="E13" i="9"/>
  <c r="F13" i="9"/>
  <c r="E10" i="9"/>
  <c r="F10" i="9"/>
  <c r="I37" i="30"/>
  <c r="H6" i="30"/>
  <c r="D45" i="30"/>
  <c r="K6" i="8"/>
  <c r="J6" i="8"/>
  <c r="P16" i="13"/>
  <c r="O16" i="13"/>
  <c r="P12" i="13"/>
  <c r="O12" i="13"/>
  <c r="P6" i="13"/>
  <c r="O6" i="13"/>
  <c r="F30" i="9"/>
  <c r="E30" i="9"/>
  <c r="E33" i="6"/>
  <c r="C22" i="30"/>
  <c r="U102" i="12"/>
  <c r="T35" i="12"/>
  <c r="C11" i="30"/>
  <c r="J9" i="9"/>
  <c r="P6" i="15"/>
  <c r="K46" i="8"/>
  <c r="J6" i="6"/>
  <c r="P93" i="12"/>
  <c r="J33" i="11"/>
  <c r="P85" i="12"/>
  <c r="T29" i="12"/>
  <c r="F11" i="15"/>
  <c r="M36" i="9"/>
  <c r="F7" i="7"/>
  <c r="J42" i="11"/>
  <c r="D36" i="30"/>
  <c r="P6" i="9"/>
  <c r="F11" i="13"/>
  <c r="K32" i="10"/>
  <c r="J53" i="10"/>
  <c r="E50" i="10"/>
  <c r="E11" i="6"/>
  <c r="O25" i="8"/>
  <c r="E26" i="13"/>
  <c r="F25" i="8"/>
  <c r="C36" i="8"/>
  <c r="J16" i="11"/>
  <c r="O8" i="7"/>
  <c r="G72" i="12"/>
  <c r="F24" i="13"/>
  <c r="E24" i="13"/>
  <c r="E53" i="8"/>
  <c r="F53" i="8"/>
  <c r="K12" i="13"/>
  <c r="F43" i="10"/>
  <c r="F52" i="11"/>
  <c r="J30" i="11"/>
  <c r="F15" i="7"/>
  <c r="J46" i="12"/>
  <c r="F10" i="8"/>
  <c r="P26" i="12"/>
  <c r="O17" i="14"/>
  <c r="B18" i="6"/>
  <c r="F46" i="12"/>
  <c r="J51" i="7"/>
  <c r="E35" i="11"/>
  <c r="E12" i="10"/>
  <c r="C54" i="7"/>
  <c r="U13" i="9"/>
  <c r="T34" i="6"/>
  <c r="C44" i="30"/>
  <c r="K15" i="16"/>
  <c r="T9" i="10"/>
  <c r="J60" i="12"/>
  <c r="N36" i="12"/>
  <c r="O36" i="12" s="1"/>
  <c r="P27" i="8"/>
  <c r="K49" i="10"/>
  <c r="K85" i="12"/>
  <c r="P14" i="6"/>
  <c r="F12" i="12"/>
  <c r="F6" i="9"/>
  <c r="K53" i="12"/>
  <c r="F44" i="12"/>
  <c r="U6" i="9"/>
  <c r="F12" i="14"/>
  <c r="H43" i="30"/>
  <c r="F105" i="12"/>
  <c r="T30" i="12"/>
  <c r="T15" i="9"/>
  <c r="S18" i="7"/>
  <c r="T18" i="7" s="1"/>
  <c r="D21" i="30"/>
  <c r="K43" i="8"/>
  <c r="P9" i="11"/>
  <c r="J15" i="6"/>
  <c r="P68" i="12"/>
  <c r="J31" i="6"/>
  <c r="J49" i="8"/>
  <c r="J48" i="11"/>
  <c r="F10" i="14"/>
  <c r="F15" i="13"/>
  <c r="T82" i="12"/>
  <c r="K28" i="8"/>
  <c r="U28" i="8"/>
  <c r="P10" i="15"/>
  <c r="O26" i="12"/>
  <c r="P17" i="9"/>
  <c r="K16" i="9"/>
  <c r="U34" i="10"/>
  <c r="F13" i="8"/>
  <c r="U10" i="6"/>
  <c r="F45" i="8"/>
  <c r="F8" i="8"/>
  <c r="U8" i="6"/>
  <c r="K52" i="10"/>
  <c r="P88" i="12"/>
  <c r="P46" i="11"/>
  <c r="P82" i="12"/>
  <c r="U109" i="12"/>
  <c r="U15" i="13"/>
  <c r="F14" i="16"/>
  <c r="P25" i="9"/>
  <c r="F7" i="15"/>
  <c r="P24" i="9"/>
  <c r="E51" i="9"/>
  <c r="O32" i="6"/>
  <c r="J14" i="6"/>
  <c r="O48" i="7"/>
  <c r="E88" i="12"/>
  <c r="T64" i="12"/>
  <c r="J10" i="6"/>
  <c r="E46" i="9"/>
  <c r="E107" i="12"/>
  <c r="F15" i="31"/>
  <c r="I15" i="31" s="1"/>
  <c r="E8" i="31"/>
  <c r="F17" i="31"/>
  <c r="I17" i="31" s="1"/>
  <c r="G16" i="31"/>
  <c r="I20" i="31"/>
  <c r="J13" i="11"/>
  <c r="P49" i="12"/>
  <c r="U31" i="8"/>
  <c r="J13" i="10"/>
  <c r="K13" i="15"/>
  <c r="F35" i="6"/>
  <c r="F51" i="7"/>
  <c r="K67" i="12"/>
  <c r="F12" i="6"/>
  <c r="F29" i="6"/>
  <c r="K9" i="11"/>
  <c r="P6" i="8"/>
  <c r="B54" i="9"/>
  <c r="F124" i="12"/>
  <c r="U7" i="8"/>
  <c r="U42" i="12"/>
  <c r="U34" i="12"/>
  <c r="K33" i="6"/>
  <c r="G54" i="11"/>
  <c r="N72" i="12"/>
  <c r="U31" i="7"/>
  <c r="U30" i="9"/>
  <c r="U29" i="12"/>
  <c r="O65" i="12"/>
  <c r="U28" i="12"/>
  <c r="J27" i="6"/>
  <c r="U52" i="7"/>
  <c r="T60" i="12"/>
  <c r="T31" i="9"/>
  <c r="E49" i="7"/>
  <c r="O13" i="8"/>
  <c r="T16" i="12"/>
  <c r="E31" i="8"/>
  <c r="P45" i="7"/>
  <c r="U6" i="8"/>
  <c r="O45" i="7"/>
  <c r="O27" i="6"/>
  <c r="T63" i="12"/>
  <c r="T8" i="8"/>
  <c r="E83" i="12"/>
  <c r="E123" i="12"/>
  <c r="E82" i="12"/>
  <c r="J35" i="6"/>
  <c r="F13" i="6"/>
  <c r="K49" i="12"/>
  <c r="E6" i="10"/>
  <c r="J42" i="12"/>
  <c r="T17" i="8"/>
  <c r="E93" i="12"/>
  <c r="K17" i="6"/>
  <c r="T16" i="8"/>
  <c r="T50" i="12"/>
  <c r="E130" i="12"/>
  <c r="T13" i="8"/>
  <c r="J13" i="16"/>
  <c r="J12" i="6"/>
  <c r="E48" i="9"/>
  <c r="E47" i="9"/>
  <c r="J9" i="16"/>
  <c r="T62" i="12"/>
  <c r="J28" i="6"/>
  <c r="O63" i="12"/>
  <c r="T32" i="11"/>
  <c r="O14" i="7"/>
  <c r="O28" i="11"/>
  <c r="O10" i="7"/>
  <c r="T27" i="11"/>
  <c r="T25" i="11"/>
  <c r="O24" i="11"/>
  <c r="E53" i="7"/>
  <c r="J69" i="12"/>
  <c r="E15" i="6"/>
  <c r="J14" i="11"/>
  <c r="E14" i="6"/>
  <c r="E48" i="10"/>
  <c r="E46" i="7"/>
  <c r="J7" i="11"/>
  <c r="E7" i="6"/>
  <c r="E6" i="6"/>
  <c r="O34" i="7"/>
  <c r="T14" i="10"/>
  <c r="T12" i="10"/>
  <c r="J47" i="7"/>
  <c r="K9" i="14"/>
  <c r="K43" i="12"/>
  <c r="U6" i="10"/>
  <c r="P34" i="6"/>
  <c r="P50" i="7"/>
  <c r="P31" i="6"/>
  <c r="P33" i="8"/>
  <c r="P8" i="12"/>
  <c r="F24" i="7"/>
  <c r="U16" i="9"/>
  <c r="P33" i="12"/>
  <c r="D34" i="30"/>
  <c r="J34" i="11"/>
  <c r="T34" i="7"/>
  <c r="J51" i="8"/>
  <c r="E14" i="14"/>
  <c r="O67" i="12"/>
  <c r="J29" i="6"/>
  <c r="T28" i="9"/>
  <c r="J45" i="11"/>
  <c r="J27" i="11"/>
  <c r="J45" i="8"/>
  <c r="T26" i="7"/>
  <c r="T24" i="9"/>
  <c r="O17" i="12"/>
  <c r="T53" i="7"/>
  <c r="J110" i="12"/>
  <c r="E16" i="11"/>
  <c r="O32" i="8"/>
  <c r="E32" i="7"/>
  <c r="E14" i="11"/>
  <c r="E31" i="7"/>
  <c r="J105" i="12"/>
  <c r="E65" i="12"/>
  <c r="F65" i="12" s="1"/>
  <c r="J11" i="12"/>
  <c r="J11" i="7"/>
  <c r="J10" i="12"/>
  <c r="J10" i="7"/>
  <c r="J9" i="12"/>
  <c r="E8" i="11"/>
  <c r="O7" i="12"/>
  <c r="J7" i="12"/>
  <c r="J7" i="7"/>
  <c r="O7" i="7"/>
  <c r="P15" i="10"/>
  <c r="B18" i="7"/>
  <c r="C18" i="13"/>
  <c r="T89" i="12"/>
  <c r="O49" i="7"/>
  <c r="T67" i="12"/>
  <c r="E49" i="9"/>
  <c r="P31" i="8"/>
  <c r="U31" i="6"/>
  <c r="T31" i="6"/>
  <c r="E13" i="15"/>
  <c r="P13" i="6"/>
  <c r="R36" i="6"/>
  <c r="K13" i="7"/>
  <c r="I18" i="7"/>
  <c r="U13" i="6"/>
  <c r="U13" i="10"/>
  <c r="G18" i="14"/>
  <c r="I33" i="30"/>
  <c r="T13" i="10"/>
  <c r="F13" i="7"/>
  <c r="D54" i="11"/>
  <c r="F90" i="12"/>
  <c r="K42" i="8"/>
  <c r="U26" i="6"/>
  <c r="G18" i="8"/>
  <c r="E105" i="12"/>
  <c r="D18" i="7"/>
  <c r="C18" i="15"/>
  <c r="F24" i="12"/>
  <c r="U27" i="9"/>
  <c r="T8" i="11"/>
  <c r="O27" i="8"/>
  <c r="I20" i="30"/>
  <c r="D94" i="12"/>
  <c r="U35" i="6"/>
  <c r="T104" i="12"/>
  <c r="D27" i="30"/>
  <c r="N94" i="12"/>
  <c r="N18" i="13"/>
  <c r="U15" i="8"/>
  <c r="P27" i="11"/>
  <c r="H19" i="30"/>
  <c r="S18" i="6"/>
  <c r="K60" i="12"/>
  <c r="N54" i="7"/>
  <c r="S72" i="12"/>
  <c r="U100" i="12"/>
  <c r="O85" i="12"/>
  <c r="S36" i="12"/>
  <c r="L18" i="14"/>
  <c r="B36" i="12"/>
  <c r="Q18" i="10"/>
  <c r="J87" i="12"/>
  <c r="P104" i="12"/>
  <c r="U12" i="8"/>
  <c r="O17" i="9"/>
  <c r="U14" i="8"/>
  <c r="U51" i="12"/>
  <c r="I36" i="30"/>
  <c r="G36" i="7"/>
  <c r="F31" i="6"/>
  <c r="U33" i="11"/>
  <c r="U26" i="11"/>
  <c r="J6" i="13"/>
  <c r="K35" i="12"/>
  <c r="K16" i="11"/>
  <c r="P14" i="8"/>
  <c r="E31" i="6"/>
  <c r="F49" i="11"/>
  <c r="K16" i="14"/>
  <c r="J49" i="7"/>
  <c r="F26" i="11"/>
  <c r="U7" i="12"/>
  <c r="U52" i="12"/>
  <c r="K16" i="16"/>
  <c r="J15" i="16"/>
  <c r="U49" i="12"/>
  <c r="K9" i="16"/>
  <c r="U62" i="12"/>
  <c r="K35" i="11"/>
  <c r="K48" i="11"/>
  <c r="F47" i="7"/>
  <c r="J52" i="8"/>
  <c r="P35" i="11"/>
  <c r="F15" i="14"/>
  <c r="U16" i="13"/>
  <c r="P34" i="9"/>
  <c r="P42" i="12"/>
  <c r="O82" i="12"/>
  <c r="K33" i="11"/>
  <c r="U111" i="12"/>
  <c r="P12" i="11"/>
  <c r="O90" i="12"/>
  <c r="J17" i="10"/>
  <c r="J14" i="10"/>
  <c r="U14" i="9"/>
  <c r="O93" i="12"/>
  <c r="O48" i="12"/>
  <c r="K12" i="10"/>
  <c r="B18" i="13"/>
  <c r="F48" i="9"/>
  <c r="K42" i="11"/>
  <c r="J48" i="8"/>
  <c r="Q36" i="12"/>
  <c r="U30" i="12"/>
  <c r="D37" i="30"/>
  <c r="U16" i="6"/>
  <c r="K28" i="6"/>
  <c r="K24" i="6"/>
  <c r="K109" i="12"/>
  <c r="K15" i="7"/>
  <c r="P14" i="12"/>
  <c r="K14" i="12"/>
  <c r="I7" i="30"/>
  <c r="G36" i="11"/>
  <c r="M18" i="11"/>
  <c r="I18" i="10"/>
  <c r="J6" i="10"/>
  <c r="D54" i="10"/>
  <c r="D54" i="9"/>
  <c r="E102" i="12"/>
  <c r="O31" i="8"/>
  <c r="U46" i="7"/>
  <c r="U35" i="8"/>
  <c r="F16" i="7"/>
  <c r="U34" i="8"/>
  <c r="U33" i="8"/>
  <c r="K30" i="12"/>
  <c r="T33" i="9"/>
  <c r="U17" i="11"/>
  <c r="H20" i="30"/>
  <c r="D8" i="30"/>
  <c r="E92" i="12"/>
  <c r="C25" i="30"/>
  <c r="O33" i="6"/>
  <c r="P33" i="6"/>
  <c r="P17" i="12"/>
  <c r="U89" i="12"/>
  <c r="R94" i="12"/>
  <c r="F48" i="7"/>
  <c r="N18" i="8"/>
  <c r="O6" i="7"/>
  <c r="D19" i="30"/>
  <c r="I18" i="30"/>
  <c r="J9" i="14"/>
  <c r="O50" i="7"/>
  <c r="E46" i="11"/>
  <c r="F46" i="11"/>
  <c r="F52" i="9"/>
  <c r="E52" i="9"/>
  <c r="U68" i="12"/>
  <c r="T68" i="12"/>
  <c r="E50" i="9"/>
  <c r="F50" i="9"/>
  <c r="J13" i="6"/>
  <c r="K13" i="6"/>
  <c r="E128" i="12"/>
  <c r="F128" i="12"/>
  <c r="R54" i="12"/>
  <c r="K9" i="6"/>
  <c r="J9" i="6"/>
  <c r="J8" i="16"/>
  <c r="K8" i="16"/>
  <c r="G18" i="16"/>
  <c r="C23" i="30"/>
  <c r="T33" i="6"/>
  <c r="U33" i="6"/>
  <c r="U50" i="7"/>
  <c r="T50" i="7"/>
  <c r="U44" i="7"/>
  <c r="T44" i="7"/>
  <c r="P13" i="10"/>
  <c r="D50" i="30"/>
  <c r="E8" i="14"/>
  <c r="F47" i="10"/>
  <c r="F100" i="12"/>
  <c r="T9" i="12"/>
  <c r="E30" i="13"/>
  <c r="E32" i="13"/>
  <c r="H12" i="30"/>
  <c r="I18" i="6"/>
  <c r="J18" i="6" s="1"/>
  <c r="W71" i="12"/>
  <c r="F131" i="12"/>
  <c r="U29" i="7"/>
  <c r="F103" i="12"/>
  <c r="E30" i="11"/>
  <c r="W17" i="12"/>
  <c r="L54" i="12"/>
  <c r="O6" i="8"/>
  <c r="E91" i="12"/>
  <c r="F29" i="7"/>
  <c r="U47" i="7"/>
  <c r="U88" i="12"/>
  <c r="T91" i="12"/>
  <c r="U83" i="12"/>
  <c r="G14" i="31"/>
  <c r="E10" i="31"/>
  <c r="P29" i="12"/>
  <c r="U50" i="12"/>
  <c r="U33" i="12"/>
  <c r="P66" i="12"/>
  <c r="K47" i="8"/>
  <c r="K13" i="12"/>
  <c r="K8" i="7"/>
  <c r="U35" i="10"/>
  <c r="P16" i="9"/>
  <c r="J53" i="11"/>
  <c r="U53" i="7"/>
  <c r="J17" i="12"/>
  <c r="J16" i="12"/>
  <c r="E69" i="12"/>
  <c r="F69" i="12" s="1"/>
  <c r="J15" i="12"/>
  <c r="P32" i="8"/>
  <c r="J108" i="12"/>
  <c r="J14" i="12"/>
  <c r="U49" i="7"/>
  <c r="T34" i="8"/>
  <c r="O16" i="15"/>
  <c r="O12" i="15"/>
  <c r="J29" i="8"/>
  <c r="O47" i="12"/>
  <c r="T29" i="8"/>
  <c r="O11" i="15"/>
  <c r="O46" i="12"/>
  <c r="O10" i="15"/>
  <c r="O45" i="12"/>
  <c r="E14" i="8"/>
  <c r="E50" i="8"/>
  <c r="T14" i="6"/>
  <c r="F83" i="12"/>
  <c r="J6" i="16"/>
  <c r="F14" i="14"/>
  <c r="P67" i="12"/>
  <c r="U25" i="9"/>
  <c r="F12" i="11"/>
  <c r="U43" i="7"/>
  <c r="O8" i="15"/>
  <c r="K16" i="8"/>
  <c r="P30" i="11"/>
  <c r="K8" i="13"/>
  <c r="O30" i="10"/>
  <c r="J11" i="16"/>
  <c r="E87" i="12"/>
  <c r="T42" i="12"/>
  <c r="T6" i="8"/>
  <c r="E17" i="14"/>
  <c r="O68" i="12"/>
  <c r="J50" i="8"/>
  <c r="T26" i="12"/>
  <c r="J26" i="11"/>
  <c r="T48" i="7"/>
  <c r="J34" i="8"/>
  <c r="J32" i="8"/>
  <c r="O50" i="12"/>
  <c r="O13" i="15"/>
  <c r="J17" i="8"/>
  <c r="J7" i="9"/>
  <c r="E6" i="8"/>
  <c r="T6" i="6"/>
  <c r="J83" i="12"/>
  <c r="O42" i="11"/>
  <c r="P17" i="10"/>
  <c r="O110" i="12"/>
  <c r="O15" i="7"/>
  <c r="P31" i="11"/>
  <c r="O13" i="7"/>
  <c r="F48" i="12"/>
  <c r="F47" i="12"/>
  <c r="P28" i="11"/>
  <c r="U28" i="11"/>
  <c r="P103" i="12"/>
  <c r="J7" i="13"/>
  <c r="J11" i="9"/>
  <c r="T11" i="6"/>
  <c r="T8" i="6"/>
  <c r="J7" i="8"/>
  <c r="O7" i="14"/>
  <c r="H36" i="7"/>
  <c r="U28" i="7"/>
  <c r="T27" i="8"/>
  <c r="J25" i="8"/>
  <c r="E12" i="8"/>
  <c r="T12" i="6"/>
  <c r="J93" i="12"/>
  <c r="J91" i="12"/>
  <c r="O50" i="11"/>
  <c r="J90" i="12"/>
  <c r="O86" i="12"/>
  <c r="J86" i="12"/>
  <c r="O84" i="12"/>
  <c r="T90" i="12"/>
  <c r="F52" i="7"/>
  <c r="P25" i="6"/>
  <c r="K7" i="6"/>
  <c r="P42" i="7"/>
  <c r="K30" i="11"/>
  <c r="P62" i="12"/>
  <c r="K6" i="7"/>
  <c r="U6" i="11"/>
  <c r="O27" i="11"/>
  <c r="O17" i="10"/>
  <c r="F30" i="13"/>
  <c r="F45" i="12"/>
  <c r="J8" i="13"/>
  <c r="O111" i="12"/>
  <c r="T30" i="11"/>
  <c r="K12" i="16"/>
  <c r="T11" i="8"/>
  <c r="O31" i="6"/>
  <c r="T30" i="9"/>
  <c r="T29" i="9"/>
  <c r="T24" i="7"/>
  <c r="U34" i="7"/>
  <c r="P69" i="12"/>
  <c r="T30" i="7"/>
  <c r="T28" i="12"/>
  <c r="J28" i="11"/>
  <c r="J52" i="11"/>
  <c r="K34" i="6"/>
  <c r="K34" i="11"/>
  <c r="E13" i="14"/>
  <c r="K45" i="8"/>
  <c r="U24" i="9"/>
  <c r="F31" i="7"/>
  <c r="U30" i="6"/>
  <c r="K10" i="7"/>
  <c r="P7" i="12"/>
  <c r="T42" i="7"/>
  <c r="U28" i="6"/>
  <c r="F34" i="7"/>
  <c r="U34" i="6"/>
  <c r="P9" i="12"/>
  <c r="O51" i="12"/>
  <c r="T33" i="8"/>
  <c r="T26" i="8"/>
  <c r="O43" i="12"/>
  <c r="J33" i="8"/>
  <c r="O49" i="12"/>
  <c r="K26" i="8"/>
  <c r="O44" i="12"/>
  <c r="U15" i="9"/>
  <c r="F14" i="7"/>
  <c r="F12" i="7"/>
  <c r="J24" i="8"/>
  <c r="O6" i="15"/>
  <c r="F17" i="8"/>
  <c r="U16" i="11"/>
  <c r="J15" i="9"/>
  <c r="E15" i="8"/>
  <c r="J6" i="9"/>
  <c r="O88" i="12"/>
  <c r="F12" i="13"/>
  <c r="T92" i="12"/>
  <c r="P32" i="10"/>
  <c r="O34" i="10"/>
  <c r="F8" i="31"/>
  <c r="H20" i="31"/>
  <c r="H29" i="31"/>
  <c r="F29" i="31"/>
  <c r="I29" i="31" s="1"/>
  <c r="F16" i="31"/>
  <c r="F14" i="31"/>
  <c r="I14" i="31" s="1"/>
  <c r="F7" i="31"/>
  <c r="F13" i="31"/>
  <c r="I13" i="31" s="1"/>
  <c r="F12" i="31"/>
  <c r="E12" i="31"/>
  <c r="E7" i="31"/>
  <c r="H7" i="31" s="1"/>
  <c r="H21" i="31"/>
  <c r="D46" i="30"/>
  <c r="I45" i="30"/>
  <c r="T6" i="9"/>
  <c r="K25" i="6"/>
  <c r="J25" i="6"/>
  <c r="H22" i="30"/>
  <c r="B18" i="16"/>
  <c r="E11" i="16"/>
  <c r="J29" i="7"/>
  <c r="K29" i="7"/>
  <c r="H36" i="8"/>
  <c r="H10" i="30"/>
  <c r="K24" i="8"/>
  <c r="D15" i="30"/>
  <c r="P71" i="12"/>
  <c r="O71" i="12"/>
  <c r="G53" i="8"/>
  <c r="J53" i="8" s="1"/>
  <c r="E16" i="14"/>
  <c r="F16" i="14"/>
  <c r="I49" i="11"/>
  <c r="I26" i="30" s="1"/>
  <c r="C106" i="12"/>
  <c r="F106" i="12" s="1"/>
  <c r="D104" i="12"/>
  <c r="D112" i="12" s="1"/>
  <c r="H46" i="11"/>
  <c r="K46" i="11" s="1"/>
  <c r="H44" i="11"/>
  <c r="K44" i="11" s="1"/>
  <c r="I111" i="12"/>
  <c r="J111" i="12" s="1"/>
  <c r="D67" i="12"/>
  <c r="D72" i="12" s="1"/>
  <c r="N30" i="8"/>
  <c r="C66" i="12"/>
  <c r="N28" i="8"/>
  <c r="P28" i="8" s="1"/>
  <c r="C64" i="12"/>
  <c r="F64" i="12" s="1"/>
  <c r="C62" i="12"/>
  <c r="F62" i="12" s="1"/>
  <c r="N24" i="8"/>
  <c r="C60" i="12"/>
  <c r="N53" i="12"/>
  <c r="N54" i="12" s="1"/>
  <c r="M35" i="12"/>
  <c r="P35" i="12" s="1"/>
  <c r="M31" i="12"/>
  <c r="P31" i="12" s="1"/>
  <c r="J30" i="8"/>
  <c r="K30" i="8"/>
  <c r="F29" i="12"/>
  <c r="E29" i="12"/>
  <c r="M27" i="12"/>
  <c r="P27" i="12" s="1"/>
  <c r="F25" i="12"/>
  <c r="E25" i="12"/>
  <c r="D7" i="8"/>
  <c r="D18" i="8" s="1"/>
  <c r="R25" i="10"/>
  <c r="U25" i="10" s="1"/>
  <c r="B43" i="8"/>
  <c r="E43" i="8" s="1"/>
  <c r="L53" i="11"/>
  <c r="O53" i="11" s="1"/>
  <c r="H35" i="10"/>
  <c r="K35" i="10" s="1"/>
  <c r="E16" i="13"/>
  <c r="F16" i="13"/>
  <c r="I92" i="12"/>
  <c r="C15" i="12"/>
  <c r="F15" i="12" s="1"/>
  <c r="E14" i="13"/>
  <c r="F14" i="13"/>
  <c r="C13" i="12"/>
  <c r="F13" i="12" s="1"/>
  <c r="O89" i="12"/>
  <c r="P89" i="12"/>
  <c r="N48" i="11"/>
  <c r="C11" i="12"/>
  <c r="H29" i="10"/>
  <c r="K29" i="10" s="1"/>
  <c r="E10" i="13"/>
  <c r="F10" i="13"/>
  <c r="C9" i="12"/>
  <c r="F9" i="12" s="1"/>
  <c r="C8" i="12"/>
  <c r="F8" i="12" s="1"/>
  <c r="N43" i="11"/>
  <c r="D7" i="13"/>
  <c r="D18" i="13" s="1"/>
  <c r="C6" i="12"/>
  <c r="E17" i="15"/>
  <c r="F17" i="15"/>
  <c r="O33" i="9"/>
  <c r="P33" i="9"/>
  <c r="S107" i="12"/>
  <c r="O31" i="9"/>
  <c r="P31" i="9"/>
  <c r="J43" i="8"/>
  <c r="J15" i="15"/>
  <c r="L18" i="11"/>
  <c r="O18" i="11" s="1"/>
  <c r="T28" i="7"/>
  <c r="T43" i="7"/>
  <c r="O69" i="12"/>
  <c r="K50" i="8"/>
  <c r="B68" i="12"/>
  <c r="E68" i="12" s="1"/>
  <c r="F68" i="12" s="1"/>
  <c r="J28" i="8"/>
  <c r="C26" i="10"/>
  <c r="F26" i="10" s="1"/>
  <c r="E131" i="12"/>
  <c r="I18" i="15"/>
  <c r="K18" i="15" s="1"/>
  <c r="K6" i="16"/>
  <c r="C20" i="30"/>
  <c r="P12" i="15"/>
  <c r="K53" i="11"/>
  <c r="N30" i="7"/>
  <c r="O30" i="7" s="1"/>
  <c r="D29" i="10"/>
  <c r="F29" i="10" s="1"/>
  <c r="N28" i="7"/>
  <c r="N36" i="7" s="1"/>
  <c r="D27" i="10"/>
  <c r="D36" i="10" s="1"/>
  <c r="U35" i="12"/>
  <c r="P16" i="12"/>
  <c r="O16" i="12"/>
  <c r="T28" i="8"/>
  <c r="K32" i="8"/>
  <c r="U47" i="12"/>
  <c r="R72" i="12"/>
  <c r="D134" i="12"/>
  <c r="F134" i="12" s="1"/>
  <c r="T11" i="12"/>
  <c r="O29" i="7"/>
  <c r="D22" i="30"/>
  <c r="G54" i="12"/>
  <c r="J54" i="12" s="1"/>
  <c r="H112" i="12"/>
  <c r="K47" i="10"/>
  <c r="E44" i="10"/>
  <c r="O7" i="8"/>
  <c r="E42" i="7"/>
  <c r="E42" i="11"/>
  <c r="E42" i="10"/>
  <c r="E16" i="10"/>
  <c r="E32" i="8"/>
  <c r="E14" i="10"/>
  <c r="J50" i="7"/>
  <c r="E13" i="10"/>
  <c r="J48" i="7"/>
  <c r="J10" i="14"/>
  <c r="F27" i="11"/>
  <c r="J45" i="12"/>
  <c r="K93" i="12"/>
  <c r="P51" i="11"/>
  <c r="D11" i="12"/>
  <c r="E11" i="12" s="1"/>
  <c r="P27" i="10"/>
  <c r="H32" i="31"/>
  <c r="I32" i="31"/>
  <c r="I31" i="31"/>
  <c r="I18" i="31"/>
  <c r="H13" i="31"/>
  <c r="H23" i="31"/>
  <c r="H18" i="31"/>
  <c r="E9" i="31"/>
  <c r="E26" i="31"/>
  <c r="I26" i="31" s="1"/>
  <c r="E28" i="31"/>
  <c r="I28" i="31" s="1"/>
  <c r="I27" i="31"/>
  <c r="E19" i="31"/>
  <c r="I19" i="31" s="1"/>
  <c r="G8" i="31"/>
  <c r="I22" i="31"/>
  <c r="G10" i="31"/>
  <c r="H17" i="31"/>
  <c r="O11" i="7"/>
  <c r="P29" i="7"/>
  <c r="S54" i="12"/>
  <c r="U65" i="12"/>
  <c r="F127" i="12"/>
  <c r="F11" i="11"/>
  <c r="I21" i="31"/>
  <c r="H22" i="31"/>
  <c r="H30" i="31"/>
  <c r="I30" i="31"/>
  <c r="H31" i="31"/>
  <c r="I23" i="31"/>
  <c r="P29" i="11"/>
  <c r="O29" i="11"/>
  <c r="E11" i="11"/>
  <c r="N29" i="8"/>
  <c r="O29" i="8" s="1"/>
  <c r="D18" i="30"/>
  <c r="K105" i="12"/>
  <c r="C18" i="6"/>
  <c r="N36" i="10"/>
  <c r="U25" i="8"/>
  <c r="N11" i="10"/>
  <c r="O11" i="10" s="1"/>
  <c r="E50" i="12"/>
  <c r="E49" i="12"/>
  <c r="T31" i="11"/>
  <c r="T28" i="11"/>
  <c r="E44" i="12"/>
  <c r="T26" i="11"/>
  <c r="P7" i="7"/>
  <c r="O7" i="10"/>
  <c r="P24" i="11"/>
  <c r="E35" i="6"/>
  <c r="K35" i="9"/>
  <c r="E53" i="11"/>
  <c r="K34" i="12"/>
  <c r="F52" i="10"/>
  <c r="K14" i="11"/>
  <c r="F32" i="6"/>
  <c r="J32" i="12"/>
  <c r="J68" i="12"/>
  <c r="F50" i="10"/>
  <c r="J67" i="12"/>
  <c r="P12" i="8"/>
  <c r="J66" i="12"/>
  <c r="J29" i="9"/>
  <c r="F28" i="6"/>
  <c r="J64" i="12"/>
  <c r="E10" i="6"/>
  <c r="J27" i="9"/>
  <c r="J26" i="9"/>
  <c r="J62" i="12"/>
  <c r="U16" i="10"/>
  <c r="E10" i="10"/>
  <c r="B54" i="10"/>
  <c r="C13" i="30"/>
  <c r="E44" i="11"/>
  <c r="E12" i="6"/>
  <c r="N14" i="10"/>
  <c r="P14" i="10" s="1"/>
  <c r="D31" i="13"/>
  <c r="E31" i="13" s="1"/>
  <c r="D29" i="13"/>
  <c r="D27" i="13"/>
  <c r="N10" i="10"/>
  <c r="O10" i="10" s="1"/>
  <c r="M102" i="12"/>
  <c r="P102" i="12" s="1"/>
  <c r="N8" i="10"/>
  <c r="P8" i="10" s="1"/>
  <c r="E43" i="12"/>
  <c r="F43" i="12"/>
  <c r="B42" i="12"/>
  <c r="E42" i="12" s="1"/>
  <c r="M100" i="12"/>
  <c r="P100" i="12" s="1"/>
  <c r="D23" i="13"/>
  <c r="N6" i="10"/>
  <c r="I29" i="12"/>
  <c r="C46" i="10"/>
  <c r="C39" i="30" s="1"/>
  <c r="E39" i="30" s="1"/>
  <c r="I27" i="12"/>
  <c r="J27" i="12" s="1"/>
  <c r="I63" i="12"/>
  <c r="I72" i="12" s="1"/>
  <c r="C26" i="6"/>
  <c r="G26" i="12"/>
  <c r="M8" i="8"/>
  <c r="P8" i="8" s="1"/>
  <c r="E29" i="9"/>
  <c r="B36" i="9"/>
  <c r="F42" i="9"/>
  <c r="E42" i="9"/>
  <c r="D51" i="30"/>
  <c r="T24" i="11"/>
  <c r="U24" i="11"/>
  <c r="T10" i="10"/>
  <c r="U10" i="10"/>
  <c r="B43" i="7"/>
  <c r="E43" i="7" s="1"/>
  <c r="B43" i="11"/>
  <c r="E43" i="11" s="1"/>
  <c r="B24" i="6"/>
  <c r="E24" i="6" s="1"/>
  <c r="M31" i="7"/>
  <c r="M36" i="7" s="1"/>
  <c r="C30" i="10"/>
  <c r="F30" i="10" s="1"/>
  <c r="T15" i="10"/>
  <c r="L18" i="6"/>
  <c r="M36" i="6"/>
  <c r="U17" i="12"/>
  <c r="O31" i="12"/>
  <c r="K31" i="10"/>
  <c r="J31" i="10"/>
  <c r="F16" i="12"/>
  <c r="E16" i="12"/>
  <c r="D36" i="11"/>
  <c r="T17" i="12"/>
  <c r="Q36" i="6"/>
  <c r="S18" i="10"/>
  <c r="L18" i="8"/>
  <c r="E7" i="7"/>
  <c r="L15" i="10"/>
  <c r="O15" i="10" s="1"/>
  <c r="D25" i="13"/>
  <c r="F25" i="13" s="1"/>
  <c r="N16" i="10"/>
  <c r="O16" i="10" s="1"/>
  <c r="M94" i="12"/>
  <c r="D44" i="30"/>
  <c r="B18" i="8"/>
  <c r="Q18" i="6"/>
  <c r="K11" i="8"/>
  <c r="C21" i="30"/>
  <c r="S36" i="10"/>
  <c r="C54" i="8"/>
  <c r="T11" i="7"/>
  <c r="H18" i="8"/>
  <c r="Q18" i="11"/>
  <c r="T18" i="11" s="1"/>
  <c r="E71" i="12"/>
  <c r="F71" i="12" s="1"/>
  <c r="J28" i="12"/>
  <c r="E100" i="12"/>
  <c r="K28" i="12"/>
  <c r="K31" i="12"/>
  <c r="P106" i="12"/>
  <c r="F28" i="10"/>
  <c r="I14" i="30"/>
  <c r="B18" i="9"/>
  <c r="E11" i="9"/>
  <c r="I18" i="8"/>
  <c r="C14" i="30"/>
  <c r="R18" i="11"/>
  <c r="U18" i="11" s="1"/>
  <c r="I18" i="9"/>
  <c r="K18" i="9" s="1"/>
  <c r="U11" i="7"/>
  <c r="J11" i="8"/>
  <c r="K11" i="9"/>
  <c r="D7" i="30"/>
  <c r="E7" i="30" s="1"/>
  <c r="F29" i="8"/>
  <c r="D36" i="8"/>
  <c r="F36" i="8" s="1"/>
  <c r="D10" i="30"/>
  <c r="H18" i="30"/>
  <c r="K12" i="11"/>
  <c r="F45" i="11"/>
  <c r="D31" i="30"/>
  <c r="K51" i="7"/>
  <c r="I54" i="7"/>
  <c r="H18" i="11"/>
  <c r="U11" i="13"/>
  <c r="D28" i="13"/>
  <c r="E28" i="13" s="1"/>
  <c r="N12" i="10"/>
  <c r="O12" i="10" s="1"/>
  <c r="F34" i="8"/>
  <c r="F12" i="10"/>
  <c r="P6" i="7"/>
  <c r="F30" i="6"/>
  <c r="L72" i="12"/>
  <c r="F8" i="15"/>
  <c r="U32" i="6"/>
  <c r="K8" i="10"/>
  <c r="D26" i="30"/>
  <c r="D18" i="10"/>
  <c r="E124" i="12"/>
  <c r="U15" i="6"/>
  <c r="R18" i="6"/>
  <c r="U18" i="6" s="1"/>
  <c r="H23" i="30"/>
  <c r="I47" i="30"/>
  <c r="P24" i="10"/>
  <c r="D18" i="16"/>
  <c r="M72" i="12"/>
  <c r="P72" i="12" s="1"/>
  <c r="T29" i="7"/>
  <c r="I54" i="8"/>
  <c r="N18" i="6"/>
  <c r="C33" i="13"/>
  <c r="C35" i="13" s="1"/>
  <c r="C24" i="30"/>
  <c r="J24" i="9"/>
  <c r="D36" i="6"/>
  <c r="P16" i="15"/>
  <c r="F33" i="12"/>
  <c r="K24" i="10"/>
  <c r="I36" i="9"/>
  <c r="J12" i="13"/>
  <c r="E51" i="11"/>
  <c r="J47" i="12"/>
  <c r="J16" i="15"/>
  <c r="J12" i="15"/>
  <c r="T13" i="12"/>
  <c r="O8" i="11"/>
  <c r="R112" i="12"/>
  <c r="F25" i="10"/>
  <c r="D34" i="13"/>
  <c r="E34" i="13" s="1"/>
  <c r="L13" i="10"/>
  <c r="O13" i="10" s="1"/>
  <c r="J35" i="12"/>
  <c r="K31" i="9"/>
  <c r="K51" i="12"/>
  <c r="U11" i="12"/>
  <c r="E25" i="10"/>
  <c r="P48" i="7"/>
  <c r="P46" i="7"/>
  <c r="F44" i="9"/>
  <c r="E109" i="12"/>
  <c r="K51" i="8"/>
  <c r="K32" i="11"/>
  <c r="T31" i="7"/>
  <c r="K17" i="12"/>
  <c r="B18" i="11"/>
  <c r="F9" i="11"/>
  <c r="P17" i="13"/>
  <c r="P15" i="13"/>
  <c r="P8" i="13"/>
  <c r="E15" i="15"/>
  <c r="B18" i="10"/>
  <c r="F27" i="7"/>
  <c r="J13" i="15"/>
  <c r="C19" i="30"/>
  <c r="H72" i="12"/>
  <c r="K6" i="11"/>
  <c r="F35" i="11"/>
  <c r="K48" i="12"/>
  <c r="K43" i="7"/>
  <c r="F45" i="9"/>
  <c r="K51" i="11"/>
  <c r="K45" i="11"/>
  <c r="F17" i="11"/>
  <c r="K9" i="7"/>
  <c r="F17" i="6"/>
  <c r="D18" i="6"/>
  <c r="E17" i="6"/>
  <c r="K11" i="14"/>
  <c r="H18" i="14"/>
  <c r="H54" i="12"/>
  <c r="K54" i="12" s="1"/>
  <c r="T47" i="12"/>
  <c r="Q54" i="12"/>
  <c r="E110" i="12"/>
  <c r="F110" i="12"/>
  <c r="F108" i="12"/>
  <c r="E108" i="12"/>
  <c r="K49" i="8"/>
  <c r="H54" i="8"/>
  <c r="H14" i="30"/>
  <c r="R36" i="9"/>
  <c r="U26" i="9"/>
  <c r="C50" i="30"/>
  <c r="H49" i="30"/>
  <c r="G112" i="12"/>
  <c r="J101" i="12"/>
  <c r="F26" i="12"/>
  <c r="C36" i="12"/>
  <c r="O12" i="14"/>
  <c r="P12" i="14"/>
  <c r="U30" i="11"/>
  <c r="D25" i="30"/>
  <c r="E45" i="7"/>
  <c r="D54" i="7"/>
  <c r="E34" i="11"/>
  <c r="B36" i="11"/>
  <c r="J33" i="6"/>
  <c r="G36" i="6"/>
  <c r="K107" i="12"/>
  <c r="I112" i="12"/>
  <c r="J107" i="12"/>
  <c r="T32" i="8"/>
  <c r="U32" i="8"/>
  <c r="I12" i="30"/>
  <c r="D13" i="30"/>
  <c r="S36" i="8"/>
  <c r="J34" i="10"/>
  <c r="G36" i="10"/>
  <c r="J45" i="10"/>
  <c r="G54" i="10"/>
  <c r="J54" i="10" s="1"/>
  <c r="J65" i="12"/>
  <c r="K65" i="12"/>
  <c r="F34" i="10"/>
  <c r="U10" i="12"/>
  <c r="S18" i="12"/>
  <c r="T10" i="12"/>
  <c r="T34" i="9"/>
  <c r="U34" i="9"/>
  <c r="S36" i="9"/>
  <c r="S57" i="9" s="1"/>
  <c r="B112" i="12"/>
  <c r="O8" i="14"/>
  <c r="P8" i="14"/>
  <c r="J33" i="9"/>
  <c r="K33" i="9"/>
  <c r="D48" i="30"/>
  <c r="E26" i="6"/>
  <c r="L54" i="7"/>
  <c r="O54" i="7" s="1"/>
  <c r="O47" i="7"/>
  <c r="K25" i="11"/>
  <c r="J25" i="11"/>
  <c r="F28" i="7"/>
  <c r="E28" i="7"/>
  <c r="O14" i="15"/>
  <c r="L18" i="15"/>
  <c r="E15" i="12"/>
  <c r="B18" i="12"/>
  <c r="J10" i="15"/>
  <c r="G18" i="15"/>
  <c r="C36" i="11"/>
  <c r="R18" i="12"/>
  <c r="Q94" i="12"/>
  <c r="J13" i="13"/>
  <c r="J48" i="12"/>
  <c r="K12" i="14"/>
  <c r="T51" i="12"/>
  <c r="T32" i="12"/>
  <c r="K31" i="6"/>
  <c r="K43" i="11"/>
  <c r="O33" i="8"/>
  <c r="O9" i="15"/>
  <c r="K46" i="12"/>
  <c r="F7" i="6"/>
  <c r="K17" i="14"/>
  <c r="F16" i="10"/>
  <c r="U32" i="7"/>
  <c r="C18" i="16"/>
  <c r="O33" i="10"/>
  <c r="H54" i="7"/>
  <c r="C48" i="30"/>
  <c r="L36" i="7"/>
  <c r="E29" i="8"/>
  <c r="F102" i="12"/>
  <c r="F35" i="7"/>
  <c r="K15" i="14"/>
  <c r="J34" i="6"/>
  <c r="J32" i="11"/>
  <c r="R18" i="13"/>
  <c r="E7" i="10"/>
  <c r="F7" i="10"/>
  <c r="E89" i="12"/>
  <c r="F89" i="12"/>
  <c r="K31" i="11"/>
  <c r="H36" i="11"/>
  <c r="F35" i="12"/>
  <c r="W35" i="12"/>
  <c r="T25" i="10"/>
  <c r="Q36" i="10"/>
  <c r="P52" i="11"/>
  <c r="O52" i="11"/>
  <c r="F7" i="14"/>
  <c r="E7" i="14"/>
  <c r="O15" i="9"/>
  <c r="L18" i="9"/>
  <c r="O18" i="9" s="1"/>
  <c r="E8" i="13"/>
  <c r="O26" i="9"/>
  <c r="P26" i="9"/>
  <c r="I35" i="30"/>
  <c r="K28" i="10"/>
  <c r="J28" i="10"/>
  <c r="I36" i="10"/>
  <c r="O44" i="11"/>
  <c r="P16" i="6"/>
  <c r="O16" i="6"/>
  <c r="J10" i="16"/>
  <c r="I18" i="16"/>
  <c r="F8" i="14"/>
  <c r="C18" i="14"/>
  <c r="J7" i="10"/>
  <c r="D32" i="30"/>
  <c r="K7" i="10"/>
  <c r="I31" i="30"/>
  <c r="J84" i="12"/>
  <c r="G94" i="12"/>
  <c r="D36" i="9"/>
  <c r="E28" i="10"/>
  <c r="H48" i="30"/>
  <c r="P27" i="7"/>
  <c r="E14" i="12"/>
  <c r="N18" i="15"/>
  <c r="M11" i="10"/>
  <c r="C33" i="30" s="1"/>
  <c r="P15" i="7"/>
  <c r="K28" i="9"/>
  <c r="F43" i="11"/>
  <c r="E29" i="11"/>
  <c r="O34" i="6"/>
  <c r="Q72" i="12"/>
  <c r="T48" i="12"/>
  <c r="F82" i="12"/>
  <c r="E33" i="7"/>
  <c r="D36" i="7"/>
  <c r="C15" i="30"/>
  <c r="O9" i="10"/>
  <c r="F88" i="12"/>
  <c r="D18" i="9"/>
  <c r="F15" i="16"/>
  <c r="K8" i="11"/>
  <c r="O35" i="11"/>
  <c r="P14" i="7"/>
  <c r="J9" i="11"/>
  <c r="E66" i="12"/>
  <c r="J10" i="13"/>
  <c r="K10" i="13"/>
  <c r="E45" i="11"/>
  <c r="O16" i="7"/>
  <c r="L18" i="7"/>
  <c r="N36" i="11"/>
  <c r="I23" i="30"/>
  <c r="P32" i="11"/>
  <c r="D24" i="30"/>
  <c r="P10" i="8"/>
  <c r="J17" i="14"/>
  <c r="E46" i="12"/>
  <c r="K25" i="12"/>
  <c r="P105" i="12"/>
  <c r="E31" i="9"/>
  <c r="E10" i="12"/>
  <c r="T34" i="11"/>
  <c r="F31" i="9"/>
  <c r="E17" i="9"/>
  <c r="O12" i="6"/>
  <c r="C49" i="30"/>
  <c r="D18" i="15"/>
  <c r="J15" i="13"/>
  <c r="F46" i="7"/>
  <c r="K13" i="13"/>
  <c r="K11" i="13"/>
  <c r="K6" i="13"/>
  <c r="F50" i="7"/>
  <c r="E49" i="11"/>
  <c r="K10" i="11"/>
  <c r="F6" i="6"/>
  <c r="U69" i="12"/>
  <c r="O24" i="6"/>
  <c r="J24" i="11"/>
  <c r="K14" i="10"/>
  <c r="K31" i="8"/>
  <c r="T15" i="8"/>
  <c r="E61" i="12"/>
  <c r="F61" i="12" s="1"/>
  <c r="T24" i="6"/>
  <c r="F43" i="7"/>
  <c r="O26" i="7"/>
  <c r="U67" i="12"/>
  <c r="T35" i="9"/>
  <c r="G36" i="9"/>
  <c r="P44" i="7"/>
  <c r="M54" i="7"/>
  <c r="O105" i="12"/>
  <c r="E49" i="10"/>
  <c r="E85" i="12"/>
  <c r="B94" i="12"/>
  <c r="D9" i="30"/>
  <c r="I8" i="30"/>
  <c r="S18" i="8"/>
  <c r="F25" i="6"/>
  <c r="E25" i="6"/>
  <c r="E35" i="10"/>
  <c r="F35" i="10"/>
  <c r="E30" i="10"/>
  <c r="B35" i="13"/>
  <c r="K61" i="12"/>
  <c r="J61" i="12"/>
  <c r="R36" i="8"/>
  <c r="K48" i="8"/>
  <c r="P17" i="14"/>
  <c r="P109" i="12"/>
  <c r="F49" i="12"/>
  <c r="U31" i="11"/>
  <c r="K9" i="13"/>
  <c r="J52" i="7"/>
  <c r="T10" i="8"/>
  <c r="E47" i="12"/>
  <c r="J30" i="9"/>
  <c r="O9" i="8"/>
  <c r="G54" i="7"/>
  <c r="F17" i="9"/>
  <c r="F24" i="10"/>
  <c r="J44" i="7"/>
  <c r="O32" i="11"/>
  <c r="F10" i="6"/>
  <c r="Q18" i="12"/>
  <c r="U70" i="12"/>
  <c r="U66" i="12"/>
  <c r="J17" i="13"/>
  <c r="E52" i="12"/>
  <c r="O104" i="12"/>
  <c r="T8" i="10"/>
  <c r="E125" i="12"/>
  <c r="K32" i="6"/>
  <c r="E103" i="12"/>
  <c r="T27" i="6"/>
  <c r="P6" i="12"/>
  <c r="E35" i="12"/>
  <c r="F31" i="12"/>
  <c r="O30" i="12"/>
  <c r="R36" i="12"/>
  <c r="T35" i="8"/>
  <c r="O33" i="12"/>
  <c r="K16" i="12"/>
  <c r="F13" i="11"/>
  <c r="U48" i="7"/>
  <c r="E27" i="7"/>
  <c r="P26" i="8"/>
  <c r="U30" i="7"/>
  <c r="K110" i="12"/>
  <c r="F32" i="7"/>
  <c r="T28" i="6"/>
  <c r="E26" i="7"/>
  <c r="G36" i="8"/>
  <c r="J36" i="8" s="1"/>
  <c r="J16" i="10"/>
  <c r="F31" i="11"/>
  <c r="I18" i="14"/>
  <c r="K17" i="11"/>
  <c r="J17" i="11"/>
  <c r="I18" i="11"/>
  <c r="F129" i="12"/>
  <c r="E129" i="12"/>
  <c r="Q18" i="8"/>
  <c r="T7" i="8"/>
  <c r="K30" i="6"/>
  <c r="I36" i="6"/>
  <c r="J30" i="6"/>
  <c r="Q36" i="9"/>
  <c r="T25" i="9"/>
  <c r="H11" i="30"/>
  <c r="M36" i="8"/>
  <c r="C12" i="30"/>
  <c r="P34" i="8"/>
  <c r="F15" i="11"/>
  <c r="E15" i="11"/>
  <c r="O13" i="12"/>
  <c r="P13" i="12"/>
  <c r="N18" i="12"/>
  <c r="L18" i="12"/>
  <c r="O12" i="12"/>
  <c r="J12" i="7"/>
  <c r="K12" i="7"/>
  <c r="C36" i="7"/>
  <c r="F25" i="7"/>
  <c r="Q36" i="8"/>
  <c r="T31" i="8"/>
  <c r="U43" i="12"/>
  <c r="T43" i="12"/>
  <c r="T33" i="7"/>
  <c r="U33" i="7"/>
  <c r="T27" i="12"/>
  <c r="U27" i="12"/>
  <c r="T47" i="7"/>
  <c r="Q54" i="7"/>
  <c r="R54" i="7"/>
  <c r="U45" i="7"/>
  <c r="J8" i="12"/>
  <c r="K8" i="12"/>
  <c r="E60" i="12"/>
  <c r="P17" i="15"/>
  <c r="M18" i="15"/>
  <c r="O34" i="12"/>
  <c r="P34" i="12"/>
  <c r="Q18" i="9"/>
  <c r="T18" i="9" s="1"/>
  <c r="T16" i="9"/>
  <c r="E32" i="12"/>
  <c r="F32" i="12"/>
  <c r="D36" i="12"/>
  <c r="K49" i="7"/>
  <c r="T46" i="12"/>
  <c r="U46" i="12"/>
  <c r="E84" i="12"/>
  <c r="F84" i="12"/>
  <c r="T32" i="7"/>
  <c r="Q36" i="7"/>
  <c r="S36" i="7"/>
  <c r="T27" i="7"/>
  <c r="U27" i="7"/>
  <c r="C18" i="11"/>
  <c r="F8" i="11"/>
  <c r="C18" i="30"/>
  <c r="E7" i="11"/>
  <c r="F7" i="11"/>
  <c r="F6" i="11"/>
  <c r="D18" i="11"/>
  <c r="E6" i="11"/>
  <c r="H45" i="30"/>
  <c r="U17" i="9"/>
  <c r="R18" i="9"/>
  <c r="C46" i="30"/>
  <c r="C32" i="30"/>
  <c r="H18" i="10"/>
  <c r="K13" i="10"/>
  <c r="H31" i="30"/>
  <c r="U32" i="9"/>
  <c r="T32" i="9"/>
  <c r="I49" i="30"/>
  <c r="F6" i="14"/>
  <c r="E6" i="14"/>
  <c r="K106" i="12"/>
  <c r="J106" i="12"/>
  <c r="G18" i="12"/>
  <c r="J12" i="12"/>
  <c r="O28" i="8"/>
  <c r="E63" i="12"/>
  <c r="F63" i="12" s="1"/>
  <c r="G18" i="7"/>
  <c r="J8" i="7"/>
  <c r="J6" i="12"/>
  <c r="I18" i="12"/>
  <c r="K6" i="12"/>
  <c r="J15" i="10"/>
  <c r="G18" i="10"/>
  <c r="N18" i="14"/>
  <c r="F17" i="7"/>
  <c r="F26" i="13"/>
  <c r="K15" i="13"/>
  <c r="F44" i="10"/>
  <c r="T16" i="10"/>
  <c r="O30" i="6"/>
  <c r="C18" i="7"/>
  <c r="B18" i="14"/>
  <c r="L36" i="8"/>
  <c r="J9" i="7"/>
  <c r="H94" i="12"/>
  <c r="E15" i="14"/>
  <c r="K17" i="13"/>
  <c r="E16" i="6"/>
  <c r="E10" i="14"/>
  <c r="J31" i="8"/>
  <c r="O109" i="12"/>
  <c r="F50" i="12"/>
  <c r="O31" i="11"/>
  <c r="P13" i="7"/>
  <c r="E53" i="10"/>
  <c r="J50" i="12"/>
  <c r="J13" i="14"/>
  <c r="K48" i="7"/>
  <c r="F122" i="12"/>
  <c r="U26" i="7"/>
  <c r="B36" i="7"/>
  <c r="T108" i="12"/>
  <c r="F16" i="15"/>
  <c r="B18" i="15"/>
  <c r="E11" i="15"/>
  <c r="T11" i="13"/>
  <c r="Q18" i="13"/>
  <c r="I48" i="30"/>
  <c r="P29" i="9"/>
  <c r="D49" i="30"/>
  <c r="O29" i="9"/>
  <c r="N36" i="9"/>
  <c r="N57" i="9" s="1"/>
  <c r="Q36" i="11"/>
  <c r="T29" i="11"/>
  <c r="J11" i="11"/>
  <c r="G18" i="11"/>
  <c r="C54" i="11"/>
  <c r="F54" i="11" s="1"/>
  <c r="F47" i="11"/>
  <c r="C26" i="30"/>
  <c r="F11" i="10"/>
  <c r="C18" i="10"/>
  <c r="C31" i="30"/>
  <c r="U11" i="10"/>
  <c r="R18" i="10"/>
  <c r="H33" i="30"/>
  <c r="C34" i="30"/>
  <c r="R18" i="8"/>
  <c r="C9" i="30"/>
  <c r="H8" i="30"/>
  <c r="U11" i="8"/>
  <c r="C94" i="12"/>
  <c r="F87" i="12"/>
  <c r="B134" i="12"/>
  <c r="E127" i="12"/>
  <c r="P29" i="6"/>
  <c r="N36" i="6"/>
  <c r="O29" i="6"/>
  <c r="K11" i="16"/>
  <c r="H18" i="16"/>
  <c r="C54" i="9"/>
  <c r="F47" i="9"/>
  <c r="C51" i="30"/>
  <c r="H36" i="6"/>
  <c r="K29" i="6"/>
  <c r="I22" i="30"/>
  <c r="D23" i="30"/>
  <c r="K29" i="11"/>
  <c r="J29" i="11"/>
  <c r="J47" i="8"/>
  <c r="F11" i="14"/>
  <c r="D18" i="14"/>
  <c r="E11" i="14"/>
  <c r="I36" i="11"/>
  <c r="P11" i="12"/>
  <c r="M18" i="12"/>
  <c r="K11" i="7"/>
  <c r="H18" i="7"/>
  <c r="T29" i="6"/>
  <c r="U29" i="6"/>
  <c r="S36" i="6"/>
  <c r="K11" i="12"/>
  <c r="H18" i="12"/>
  <c r="E29" i="7"/>
  <c r="C45" i="30"/>
  <c r="P11" i="9"/>
  <c r="H44" i="30"/>
  <c r="M18" i="9"/>
  <c r="F47" i="8"/>
  <c r="D14" i="30"/>
  <c r="D54" i="8"/>
  <c r="E47" i="8"/>
  <c r="F11" i="9"/>
  <c r="C18" i="9"/>
  <c r="C43" i="30"/>
  <c r="D6" i="30"/>
  <c r="F11" i="8"/>
  <c r="E11" i="8"/>
  <c r="U29" i="10"/>
  <c r="R36" i="10"/>
  <c r="H27" i="30"/>
  <c r="P47" i="11"/>
  <c r="M54" i="11"/>
  <c r="C28" i="30"/>
  <c r="L94" i="12"/>
  <c r="O87" i="12"/>
  <c r="P11" i="14"/>
  <c r="M18" i="14"/>
  <c r="P11" i="13"/>
  <c r="M18" i="13"/>
  <c r="P29" i="10"/>
  <c r="C37" i="30"/>
  <c r="H36" i="30"/>
  <c r="M36" i="10"/>
  <c r="M18" i="6"/>
  <c r="P11" i="6"/>
  <c r="P107" i="12"/>
  <c r="O107" i="12"/>
  <c r="N112" i="12"/>
  <c r="K7" i="13"/>
  <c r="H18" i="13"/>
  <c r="F53" i="12"/>
  <c r="E53" i="12"/>
  <c r="P9" i="7"/>
  <c r="O9" i="7"/>
  <c r="N18" i="7"/>
  <c r="I24" i="30"/>
  <c r="U35" i="11"/>
  <c r="S36" i="11"/>
  <c r="S57" i="11" s="1"/>
  <c r="T35" i="11"/>
  <c r="J14" i="13"/>
  <c r="K14" i="13"/>
  <c r="O108" i="12"/>
  <c r="P108" i="12"/>
  <c r="J9" i="13"/>
  <c r="G18" i="13"/>
  <c r="L36" i="11"/>
  <c r="P12" i="7"/>
  <c r="M36" i="11"/>
  <c r="T33" i="11"/>
  <c r="P110" i="12"/>
  <c r="K71" i="12"/>
  <c r="P16" i="8"/>
  <c r="K66" i="12"/>
  <c r="K26" i="12"/>
  <c r="P34" i="7"/>
  <c r="K6" i="14"/>
  <c r="K34" i="9"/>
  <c r="K62" i="12"/>
  <c r="U15" i="12"/>
  <c r="J51" i="12"/>
  <c r="K17" i="16"/>
  <c r="K15" i="11"/>
  <c r="P11" i="8"/>
  <c r="F29" i="11"/>
  <c r="P52" i="7"/>
  <c r="K16" i="6"/>
  <c r="U24" i="12"/>
  <c r="F30" i="12"/>
  <c r="E15" i="9"/>
  <c r="E31" i="10"/>
  <c r="F31" i="10"/>
  <c r="K54" i="10"/>
  <c r="P111" i="12"/>
  <c r="O34" i="11"/>
  <c r="P34" i="11"/>
  <c r="P33" i="11"/>
  <c r="O33" i="11"/>
  <c r="D54" i="12"/>
  <c r="F51" i="12"/>
  <c r="E51" i="12"/>
  <c r="K33" i="12"/>
  <c r="H36" i="12"/>
  <c r="J16" i="13"/>
  <c r="I18" i="13"/>
  <c r="K16" i="13"/>
  <c r="H36" i="9"/>
  <c r="K26" i="9"/>
  <c r="H47" i="30"/>
  <c r="O100" i="12"/>
  <c r="L112" i="12"/>
  <c r="O17" i="7"/>
  <c r="P17" i="7"/>
  <c r="F52" i="12"/>
  <c r="C54" i="12"/>
  <c r="E33" i="13"/>
  <c r="F32" i="13"/>
  <c r="P7" i="10"/>
  <c r="E30" i="8"/>
  <c r="B36" i="8"/>
  <c r="H24" i="30"/>
  <c r="U34" i="11"/>
  <c r="R36" i="11"/>
  <c r="M18" i="7"/>
  <c r="P16" i="7"/>
  <c r="B36" i="10"/>
  <c r="E48" i="12"/>
  <c r="J11" i="13"/>
  <c r="J12" i="11"/>
  <c r="E47" i="11"/>
  <c r="F34" i="11"/>
  <c r="T7" i="10"/>
  <c r="U35" i="9"/>
  <c r="T25" i="12"/>
  <c r="U6" i="12"/>
  <c r="K50" i="10"/>
  <c r="I11" i="31" l="1"/>
  <c r="E6" i="30"/>
  <c r="E37" i="30"/>
  <c r="U72" i="12"/>
  <c r="B54" i="12"/>
  <c r="E19" i="30"/>
  <c r="E40" i="30"/>
  <c r="W53" i="12"/>
  <c r="G54" i="8"/>
  <c r="J54" i="8" s="1"/>
  <c r="F54" i="9"/>
  <c r="U18" i="9"/>
  <c r="E18" i="6"/>
  <c r="O72" i="12"/>
  <c r="E20" i="30"/>
  <c r="H14" i="31"/>
  <c r="H11" i="31"/>
  <c r="O18" i="13"/>
  <c r="T94" i="12"/>
  <c r="U94" i="12"/>
  <c r="E45" i="30"/>
  <c r="E10" i="30"/>
  <c r="E22" i="30"/>
  <c r="I24" i="31"/>
  <c r="E104" i="12"/>
  <c r="M18" i="10"/>
  <c r="M57" i="10" s="1"/>
  <c r="C27" i="30"/>
  <c r="E27" i="30" s="1"/>
  <c r="E54" i="10"/>
  <c r="H9" i="31"/>
  <c r="J36" i="7"/>
  <c r="K36" i="7"/>
  <c r="U36" i="12"/>
  <c r="K36" i="8"/>
  <c r="I10" i="31"/>
  <c r="U54" i="12"/>
  <c r="T36" i="12"/>
  <c r="E47" i="30"/>
  <c r="E94" i="12"/>
  <c r="P54" i="7"/>
  <c r="P18" i="13"/>
  <c r="U54" i="7"/>
  <c r="F94" i="12"/>
  <c r="T18" i="13"/>
  <c r="T54" i="7"/>
  <c r="P10" i="10"/>
  <c r="U18" i="13"/>
  <c r="P28" i="7"/>
  <c r="E11" i="30"/>
  <c r="P54" i="12"/>
  <c r="O36" i="10"/>
  <c r="H8" i="31"/>
  <c r="U18" i="7"/>
  <c r="E43" i="30"/>
  <c r="J18" i="8"/>
  <c r="E44" i="30"/>
  <c r="C57" i="8"/>
  <c r="T18" i="6"/>
  <c r="K112" i="12"/>
  <c r="K18" i="14"/>
  <c r="S57" i="8"/>
  <c r="E29" i="10"/>
  <c r="I8" i="31"/>
  <c r="I16" i="31"/>
  <c r="H16" i="31"/>
  <c r="H12" i="31"/>
  <c r="P16" i="10"/>
  <c r="C8" i="30"/>
  <c r="C16" i="30" s="1"/>
  <c r="E50" i="30"/>
  <c r="E32" i="30"/>
  <c r="J18" i="15"/>
  <c r="F18" i="13"/>
  <c r="F34" i="13"/>
  <c r="B54" i="7"/>
  <c r="E54" i="7" s="1"/>
  <c r="E54" i="9"/>
  <c r="E134" i="12"/>
  <c r="D28" i="30"/>
  <c r="E28" i="30" s="1"/>
  <c r="J18" i="7"/>
  <c r="E18" i="11"/>
  <c r="P18" i="11"/>
  <c r="P36" i="7"/>
  <c r="E18" i="10"/>
  <c r="F33" i="13"/>
  <c r="W111" i="12"/>
  <c r="C36" i="30"/>
  <c r="E36" i="30" s="1"/>
  <c r="B72" i="12"/>
  <c r="E72" i="12" s="1"/>
  <c r="F60" i="12"/>
  <c r="H26" i="30"/>
  <c r="H29" i="30" s="1"/>
  <c r="T36" i="10"/>
  <c r="O94" i="12"/>
  <c r="H35" i="30"/>
  <c r="K18" i="7"/>
  <c r="E34" i="30"/>
  <c r="B54" i="8"/>
  <c r="E54" i="8" s="1"/>
  <c r="C112" i="12"/>
  <c r="F112" i="12" s="1"/>
  <c r="O28" i="7"/>
  <c r="H36" i="10"/>
  <c r="K36" i="10" s="1"/>
  <c r="K111" i="12"/>
  <c r="P94" i="12"/>
  <c r="T18" i="10"/>
  <c r="S57" i="10"/>
  <c r="J18" i="16"/>
  <c r="E36" i="11"/>
  <c r="O8" i="10"/>
  <c r="F28" i="13"/>
  <c r="D18" i="12"/>
  <c r="C38" i="30"/>
  <c r="E38" i="30" s="1"/>
  <c r="O18" i="14"/>
  <c r="E21" i="30"/>
  <c r="H37" i="30"/>
  <c r="C72" i="12"/>
  <c r="F72" i="12" s="1"/>
  <c r="F104" i="12"/>
  <c r="T72" i="12"/>
  <c r="O18" i="8"/>
  <c r="P36" i="10"/>
  <c r="E18" i="12"/>
  <c r="P11" i="10"/>
  <c r="E18" i="7"/>
  <c r="I57" i="8"/>
  <c r="E18" i="30"/>
  <c r="G57" i="11"/>
  <c r="E23" i="30"/>
  <c r="E36" i="9"/>
  <c r="E31" i="30"/>
  <c r="P31" i="7"/>
  <c r="P36" i="6"/>
  <c r="K18" i="10"/>
  <c r="F18" i="7"/>
  <c r="F18" i="15"/>
  <c r="K72" i="12"/>
  <c r="E36" i="7"/>
  <c r="P18" i="15"/>
  <c r="B36" i="6"/>
  <c r="E36" i="6" s="1"/>
  <c r="O36" i="7"/>
  <c r="C35" i="30"/>
  <c r="F36" i="11"/>
  <c r="C36" i="10"/>
  <c r="F36" i="10" s="1"/>
  <c r="H10" i="31"/>
  <c r="E25" i="30"/>
  <c r="J36" i="10"/>
  <c r="H54" i="11"/>
  <c r="K18" i="6"/>
  <c r="K54" i="7"/>
  <c r="D57" i="10"/>
  <c r="T36" i="6"/>
  <c r="Q57" i="11"/>
  <c r="M112" i="12"/>
  <c r="P112" i="12" s="1"/>
  <c r="T18" i="12"/>
  <c r="O18" i="15"/>
  <c r="J72" i="12"/>
  <c r="E14" i="30"/>
  <c r="M18" i="8"/>
  <c r="P18" i="8" s="1"/>
  <c r="K27" i="12"/>
  <c r="I57" i="10"/>
  <c r="U18" i="10"/>
  <c r="D35" i="30"/>
  <c r="E67" i="12"/>
  <c r="F67" i="12" s="1"/>
  <c r="F31" i="13"/>
  <c r="E18" i="16"/>
  <c r="E26" i="30"/>
  <c r="E24" i="30"/>
  <c r="J54" i="7"/>
  <c r="L54" i="11"/>
  <c r="L57" i="11" s="1"/>
  <c r="J112" i="12"/>
  <c r="T54" i="12"/>
  <c r="B57" i="9"/>
  <c r="F36" i="9"/>
  <c r="E51" i="30"/>
  <c r="E18" i="15"/>
  <c r="I27" i="30"/>
  <c r="I29" i="30" s="1"/>
  <c r="K18" i="8"/>
  <c r="N54" i="11"/>
  <c r="P54" i="11" s="1"/>
  <c r="I57" i="9"/>
  <c r="O14" i="10"/>
  <c r="H32" i="30"/>
  <c r="E25" i="13"/>
  <c r="D35" i="13"/>
  <c r="E35" i="13" s="1"/>
  <c r="L18" i="10"/>
  <c r="L57" i="10" s="1"/>
  <c r="F54" i="7"/>
  <c r="I36" i="12"/>
  <c r="K36" i="12" s="1"/>
  <c r="H7" i="30"/>
  <c r="H16" i="30" s="1"/>
  <c r="B54" i="11"/>
  <c r="K18" i="11"/>
  <c r="K54" i="8"/>
  <c r="F18" i="14"/>
  <c r="E15" i="30"/>
  <c r="F66" i="12"/>
  <c r="O54" i="12"/>
  <c r="M36" i="12"/>
  <c r="P36" i="12" s="1"/>
  <c r="E13" i="30"/>
  <c r="T36" i="8"/>
  <c r="E46" i="30"/>
  <c r="F36" i="12"/>
  <c r="U36" i="8"/>
  <c r="F11" i="12"/>
  <c r="E18" i="13"/>
  <c r="E49" i="30"/>
  <c r="P18" i="6"/>
  <c r="O18" i="6"/>
  <c r="F33" i="31"/>
  <c r="H28" i="31"/>
  <c r="I12" i="31"/>
  <c r="I7" i="31"/>
  <c r="E27" i="10"/>
  <c r="F27" i="10"/>
  <c r="F6" i="12"/>
  <c r="C18" i="12"/>
  <c r="P43" i="11"/>
  <c r="O43" i="11"/>
  <c r="K92" i="12"/>
  <c r="I94" i="12"/>
  <c r="K94" i="12" s="1"/>
  <c r="F7" i="8"/>
  <c r="E7" i="8"/>
  <c r="O30" i="8"/>
  <c r="P30" i="8"/>
  <c r="T107" i="12"/>
  <c r="U107" i="12"/>
  <c r="S112" i="12"/>
  <c r="T112" i="12" s="1"/>
  <c r="P48" i="11"/>
  <c r="O48" i="11"/>
  <c r="J92" i="12"/>
  <c r="P30" i="7"/>
  <c r="E7" i="13"/>
  <c r="F7" i="13"/>
  <c r="O53" i="12"/>
  <c r="P53" i="12"/>
  <c r="P24" i="8"/>
  <c r="O24" i="8"/>
  <c r="J49" i="11"/>
  <c r="K49" i="11"/>
  <c r="I54" i="11"/>
  <c r="J54" i="11" s="1"/>
  <c r="E33" i="31"/>
  <c r="I9" i="31"/>
  <c r="H26" i="31"/>
  <c r="H19" i="31"/>
  <c r="G33" i="31"/>
  <c r="O112" i="12"/>
  <c r="R57" i="10"/>
  <c r="F18" i="11"/>
  <c r="O18" i="7"/>
  <c r="E48" i="30"/>
  <c r="K18" i="16"/>
  <c r="J36" i="6"/>
  <c r="H57" i="8"/>
  <c r="H57" i="11"/>
  <c r="I11" i="30"/>
  <c r="I16" i="30" s="1"/>
  <c r="P29" i="8"/>
  <c r="D12" i="30"/>
  <c r="E12" i="30" s="1"/>
  <c r="N36" i="8"/>
  <c r="N57" i="8" s="1"/>
  <c r="H52" i="30"/>
  <c r="J18" i="9"/>
  <c r="E18" i="9"/>
  <c r="F18" i="16"/>
  <c r="E29" i="13"/>
  <c r="F29" i="13"/>
  <c r="G36" i="12"/>
  <c r="J26" i="12"/>
  <c r="J63" i="12"/>
  <c r="K63" i="12"/>
  <c r="C54" i="10"/>
  <c r="F54" i="10" s="1"/>
  <c r="F46" i="10"/>
  <c r="O6" i="10"/>
  <c r="P6" i="10"/>
  <c r="K29" i="12"/>
  <c r="J29" i="12"/>
  <c r="E23" i="13"/>
  <c r="F23" i="13"/>
  <c r="F26" i="6"/>
  <c r="C36" i="6"/>
  <c r="F36" i="6" s="1"/>
  <c r="E27" i="13"/>
  <c r="F27" i="13"/>
  <c r="J18" i="11"/>
  <c r="J36" i="11"/>
  <c r="K36" i="6"/>
  <c r="D33" i="30"/>
  <c r="N18" i="10"/>
  <c r="N57" i="10" s="1"/>
  <c r="I32" i="30"/>
  <c r="I41" i="30" s="1"/>
  <c r="F18" i="6"/>
  <c r="E112" i="12"/>
  <c r="P12" i="10"/>
  <c r="K36" i="11"/>
  <c r="C57" i="11"/>
  <c r="O36" i="6"/>
  <c r="I52" i="30"/>
  <c r="J18" i="12"/>
  <c r="U36" i="10"/>
  <c r="K18" i="12"/>
  <c r="E18" i="14"/>
  <c r="D57" i="11"/>
  <c r="P18" i="14"/>
  <c r="P18" i="12"/>
  <c r="F36" i="7"/>
  <c r="U36" i="9"/>
  <c r="U57" i="9" s="1"/>
  <c r="U18" i="12"/>
  <c r="D57" i="8"/>
  <c r="L57" i="9"/>
  <c r="Q57" i="10"/>
  <c r="T36" i="11"/>
  <c r="T57" i="11" s="1"/>
  <c r="O18" i="12"/>
  <c r="U36" i="6"/>
  <c r="D57" i="9"/>
  <c r="P18" i="7"/>
  <c r="D52" i="30"/>
  <c r="E9" i="30"/>
  <c r="C29" i="30"/>
  <c r="L57" i="8"/>
  <c r="C52" i="30"/>
  <c r="G57" i="9"/>
  <c r="J36" i="9"/>
  <c r="E36" i="12"/>
  <c r="Q57" i="8"/>
  <c r="T18" i="8"/>
  <c r="R57" i="9"/>
  <c r="J18" i="14"/>
  <c r="J18" i="10"/>
  <c r="G57" i="10"/>
  <c r="T36" i="7"/>
  <c r="U36" i="7"/>
  <c r="T36" i="9"/>
  <c r="T57" i="9" s="1"/>
  <c r="Q57" i="9"/>
  <c r="P36" i="9"/>
  <c r="O36" i="9"/>
  <c r="F18" i="10"/>
  <c r="R57" i="8"/>
  <c r="U18" i="8"/>
  <c r="G57" i="8"/>
  <c r="E18" i="8"/>
  <c r="F18" i="8"/>
  <c r="F54" i="8"/>
  <c r="F18" i="9"/>
  <c r="C57" i="9"/>
  <c r="P18" i="9"/>
  <c r="M57" i="9"/>
  <c r="M57" i="11"/>
  <c r="P36" i="11"/>
  <c r="O36" i="11"/>
  <c r="K36" i="9"/>
  <c r="H57" i="9"/>
  <c r="R57" i="11"/>
  <c r="U36" i="11"/>
  <c r="U57" i="11" s="1"/>
  <c r="K18" i="13"/>
  <c r="J18" i="13"/>
  <c r="B57" i="10"/>
  <c r="E36" i="10"/>
  <c r="E36" i="8"/>
  <c r="F54" i="12"/>
  <c r="E54" i="12"/>
  <c r="E8" i="30" l="1"/>
  <c r="W134" i="12"/>
  <c r="B57" i="8"/>
  <c r="F18" i="12"/>
  <c r="T57" i="10"/>
  <c r="H57" i="10"/>
  <c r="D29" i="30"/>
  <c r="E29" i="30" s="1"/>
  <c r="E35" i="30"/>
  <c r="D41" i="30"/>
  <c r="H41" i="30"/>
  <c r="C41" i="30"/>
  <c r="U57" i="8"/>
  <c r="F35" i="13"/>
  <c r="U57" i="10"/>
  <c r="D60" i="10"/>
  <c r="M57" i="8"/>
  <c r="C60" i="8" s="1"/>
  <c r="D60" i="9"/>
  <c r="O54" i="11"/>
  <c r="N57" i="11"/>
  <c r="I57" i="11"/>
  <c r="J36" i="12"/>
  <c r="D16" i="30"/>
  <c r="D54" i="30" s="1"/>
  <c r="D57" i="30" s="1"/>
  <c r="J94" i="12"/>
  <c r="B57" i="11"/>
  <c r="B60" i="11" s="1"/>
  <c r="E54" i="11"/>
  <c r="T57" i="8"/>
  <c r="I33" i="31"/>
  <c r="H33" i="31"/>
  <c r="K54" i="11"/>
  <c r="U112" i="12"/>
  <c r="P18" i="10"/>
  <c r="O18" i="10"/>
  <c r="D60" i="8"/>
  <c r="P36" i="8"/>
  <c r="O36" i="8"/>
  <c r="C57" i="10"/>
  <c r="E33" i="30"/>
  <c r="E52" i="30"/>
  <c r="C60" i="9"/>
  <c r="B60" i="9"/>
  <c r="B60" i="8"/>
  <c r="C60" i="11"/>
  <c r="B60" i="10"/>
  <c r="C60" i="10" l="1"/>
  <c r="C63" i="8" s="1"/>
  <c r="E41" i="30"/>
  <c r="C54" i="30"/>
  <c r="C57" i="30" s="1"/>
  <c r="D60" i="11"/>
  <c r="D63" i="8" s="1"/>
  <c r="E16" i="30"/>
  <c r="B63" i="8"/>
  <c r="E54" i="30" l="1"/>
</calcChain>
</file>

<file path=xl/sharedStrings.xml><?xml version="1.0" encoding="utf-8"?>
<sst xmlns="http://schemas.openxmlformats.org/spreadsheetml/2006/main" count="1734" uniqueCount="350">
  <si>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</si>
  <si>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</si>
  <si>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</si>
  <si>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</si>
  <si>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</si>
  <si>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</si>
  <si>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</si>
  <si>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</si>
  <si>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</si>
  <si>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</si>
  <si>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</si>
  <si>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</si>
  <si>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</si>
  <si>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</si>
  <si>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</si>
  <si>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</si>
  <si>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</si>
  <si>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</si>
  <si>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</si>
  <si>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</si>
  <si>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</si>
  <si>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</si>
  <si>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</si>
  <si>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</si>
  <si>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</si>
  <si>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</si>
  <si>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</si>
  <si>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</si>
  <si>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</si>
  <si>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</si>
  <si>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</si>
  <si>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</si>
  <si>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</si>
  <si>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</si>
  <si>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</si>
  <si>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</si>
  <si>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</si>
  <si>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</si>
  <si>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</si>
  <si>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</si>
  <si>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</si>
  <si>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</si>
  <si>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</si>
  <si>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</si>
  <si>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</si>
  <si>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</si>
  <si>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</si>
  <si>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</si>
  <si>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</si>
  <si>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</si>
  <si>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</si>
  <si>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</si>
  <si>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</si>
  <si>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</si>
  <si>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</si>
  <si>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</si>
  <si>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</si>
  <si>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</si>
  <si>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</si>
  <si>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</si>
  <si>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</si>
  <si>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</si>
  <si>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</si>
  <si>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</si>
  <si>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</si>
  <si>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</si>
  <si>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</si>
  <si>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</si>
  <si>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</si>
  <si>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</si>
  <si>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</si>
  <si>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</si>
  <si>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</si>
  <si>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</si>
  <si>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</si>
  <si>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</si>
  <si>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</si>
  <si>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</si>
  <si>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</si>
  <si>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</si>
  <si>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</si>
  <si>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</si>
  <si>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</si>
  <si>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</si>
  <si>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</si>
  <si>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</si>
  <si>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</si>
  <si>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</si>
  <si>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</si>
  <si>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</si>
  <si>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</si>
  <si>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</si>
  <si>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</si>
  <si>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</si>
  <si>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</si>
  <si>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</si>
  <si>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</si>
  <si>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</si>
  <si>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</si>
  <si>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</si>
  <si>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</si>
  <si>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</si>
  <si>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</si>
  <si>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</si>
  <si>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</si>
  <si>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</si>
  <si>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</si>
  <si>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</si>
  <si>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</si>
  <si>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</si>
  <si>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</si>
  <si>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</si>
  <si>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</si>
  <si>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</si>
  <si>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</si>
  <si>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</si>
  <si>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</si>
  <si>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</si>
  <si>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</si>
  <si>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</si>
  <si>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</si>
  <si>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</si>
  <si>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</si>
  <si>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</si>
  <si>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</si>
  <si>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</si>
  <si>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</si>
  <si>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</si>
  <si>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</si>
  <si>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</si>
  <si>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</si>
  <si>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</si>
  <si>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</si>
  <si>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</si>
  <si>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</si>
  <si>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</si>
  <si>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</si>
  <si>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</si>
  <si>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</si>
  <si>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</si>
  <si>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</si>
  <si>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</si>
  <si>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</si>
  <si>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</si>
  <si>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</si>
  <si>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</si>
  <si>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</si>
  <si>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</si>
  <si>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</si>
  <si>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</si>
  <si>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</si>
  <si>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</si>
  <si>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</si>
  <si>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</si>
  <si>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</si>
  <si>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</si>
  <si>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</si>
  <si>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</si>
  <si>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</si>
  <si>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</si>
  <si>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</si>
  <si>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</si>
  <si>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</si>
  <si>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</si>
  <si>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</si>
  <si>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</si>
  <si>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</si>
  <si>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</si>
  <si>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</si>
  <si>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</si>
  <si>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</si>
  <si>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</si>
  <si>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</si>
  <si>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</si>
  <si>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</si>
  <si>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</si>
  <si>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</si>
  <si>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</si>
  <si>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</si>
  <si>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</si>
  <si>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</si>
  <si>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</si>
  <si>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</si>
  <si>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</si>
  <si>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</si>
  <si>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</si>
  <si>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</si>
  <si>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</si>
  <si>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</si>
  <si>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</si>
  <si>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</si>
  <si>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</si>
  <si>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</si>
  <si>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</si>
  <si>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</si>
  <si>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</si>
  <si>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</si>
  <si>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</si>
  <si>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</si>
  <si>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</si>
  <si>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</si>
  <si>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</si>
  <si>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</si>
  <si>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</si>
  <si>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</si>
  <si>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</si>
  <si>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</si>
  <si>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</si>
  <si>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</si>
  <si>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</si>
  <si>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</si>
  <si>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</si>
  <si>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</si>
  <si>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</si>
  <si>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</si>
  <si>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</si>
  <si>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SPAINESH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</si>
  <si>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</si>
  <si>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</si>
  <si>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</si>
  <si>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</si>
  <si>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</si>
  <si>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</si>
  <si>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</si>
  <si>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</si>
  <si>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</si>
  <si>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</si>
  <si>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</si>
  <si>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</si>
  <si>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</si>
  <si>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</si>
  <si>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</si>
  <si>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</si>
  <si>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</si>
  <si>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</si>
  <si>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</si>
  <si>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</si>
  <si>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</si>
  <si>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</si>
  <si>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</si>
  <si>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</si>
  <si>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</si>
  <si>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</si>
  <si>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</si>
  <si>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</si>
  <si>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</si>
  <si>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</si>
  <si>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</si>
  <si>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</si>
  <si>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</si>
  <si>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</si>
  <si>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</si>
  <si>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</si>
  <si>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</si>
  <si>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</si>
  <si>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</si>
  <si>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</si>
  <si>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</si>
  <si>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</si>
  <si>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</si>
  <si>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</si>
  <si>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</si>
  <si>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</si>
  <si>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</si>
  <si>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</si>
  <si>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</si>
  <si>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</si>
  <si>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</si>
  <si>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</si>
  <si>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</si>
  <si>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</si>
  <si>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</si>
  <si>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</si>
  <si>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</si>
  <si>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</si>
  <si>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</si>
  <si>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</si>
  <si>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</si>
  <si>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</si>
  <si>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</si>
  <si>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</si>
  <si>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</si>
  <si>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</si>
  <si>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</si>
  <si>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</si>
  <si>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</si>
  <si>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</si>
  <si>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</si>
  <si>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</si>
  <si>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</si>
  <si>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</si>
  <si>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</si>
  <si>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</si>
  <si>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</si>
  <si>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</si>
  <si>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</si>
  <si>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</si>
  <si>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</si>
  <si>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</si>
  <si>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</si>
  <si>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</si>
  <si>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</si>
  <si>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</si>
  <si>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</si>
  <si>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</si>
  <si>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</si>
  <si>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</si>
  <si>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</si>
  <si>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</si>
  <si>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</si>
  <si>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</si>
  <si>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</si>
  <si>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</si>
  <si>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</si>
  <si>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</si>
  <si>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</si>
  <si>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</si>
  <si>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</si>
  <si>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</si>
  <si>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</si>
  <si>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</si>
  <si>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</si>
  <si>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</si>
  <si>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</si>
  <si>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</si>
  <si>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</si>
  <si>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</si>
  <si>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</si>
  <si>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</si>
  <si>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</si>
  <si>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</si>
  <si>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</si>
  <si>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</si>
  <si>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</si>
  <si>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</si>
  <si>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</si>
  <si>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</si>
  <si>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</si>
  <si>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2017</t>
  </si>
  <si>
    <t>2017-2015</t>
  </si>
  <si>
    <t>2017-2016</t>
  </si>
  <si>
    <t>Years 17-15</t>
  </si>
  <si>
    <t>Years 17-16</t>
  </si>
  <si>
    <t>Number of Tourists for 2017 Increased/Decreased from 2016</t>
  </si>
  <si>
    <t>Jan-Dec 2016</t>
  </si>
  <si>
    <t>1 January - 10 December 2017</t>
  </si>
  <si>
    <t>As of December 2017  (1-10)</t>
  </si>
  <si>
    <t>AS OF 10 December 2017</t>
  </si>
  <si>
    <t xml:space="preserve"> 1 January - 10 December 2017</t>
  </si>
  <si>
    <t xml:space="preserve"> 1 Jan-10 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</si>
</sst>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7" formatCode="_-* #,##0.00_-;\-* #,##0.00_-;_-* &quot;-&quot;??_-;_-@_-"/>
    <numFmt numFmtId="188" formatCode="_-* #,##0_-;\-* #,##0_-;_-* &quot;-&quot;??_-;_-@_-"/>
    <numFmt numFmtId="189" formatCode="#,##0.00;[Black]\(#,##0.00\)"/>
    <numFmt numFmtId="190" formatCode="#,##0.00;[Red]\(#,##0.00\)"/>
    <numFmt numFmtId="191" formatCode="#,##0.00;[Black]\-\ #,##0.00"/>
    <numFmt numFmtId="192" formatCode="_-* #,##0.000_-;\-* #,##0.000_-;_-* &quot;-&quot;??_-;_-@_-"/>
    <numFmt numFmtId="195" formatCode="#,##0.00;[Red]\-\ #,##0.00"/>
    <numFmt numFmtId="196" formatCode="#,##0;[Red]\-\ #,##0"/>
  </numFmts>
  <fonts count="62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b/>
      <sz val="16"/>
      <color theme="1"/>
      <name val="Cordia New"/>
      <family val="2"/>
    </font>
    <font>
      <b/>
      <sz val="18"/>
      <color theme="1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8"/>
      <color theme="0"/>
      <name val="Cordia New"/>
      <family val="2"/>
    </font>
    <font>
      <b/>
      <sz val="16"/>
      <color theme="0"/>
      <name val="Cordia New"/>
      <family val="2"/>
    </font>
    <font>
      <sz val="18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87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4" fillId="0" borderId="0"/>
    <xf numFmtId="0" fontId="28" fillId="0" borderId="0"/>
    <xf numFmtId="0" fontId="1" fillId="0" borderId="0"/>
  </cellStyleXfs>
  <cellXfs count="314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8" fontId="8" fillId="0" borderId="0" xfId="1" applyNumberFormat="1" applyFont="1" applyBorder="1" applyAlignment="1">
      <alignment horizontal="center"/>
    </xf>
    <xf numFmtId="188" fontId="9" fillId="0" borderId="0" xfId="1" applyNumberFormat="1" applyFont="1"/>
    <xf numFmtId="188" fontId="9" fillId="0" borderId="2" xfId="1" applyNumberFormat="1" applyFont="1" applyBorder="1" applyAlignment="1">
      <alignment horizontal="center"/>
    </xf>
    <xf numFmtId="188" fontId="9" fillId="0" borderId="3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8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8" fontId="16" fillId="0" borderId="0" xfId="1" applyNumberFormat="1" applyFont="1"/>
    <xf numFmtId="188" fontId="16" fillId="0" borderId="8" xfId="1" applyNumberFormat="1" applyFont="1" applyBorder="1"/>
    <xf numFmtId="188" fontId="17" fillId="0" borderId="8" xfId="1" applyNumberFormat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8" fontId="16" fillId="0" borderId="1" xfId="1" applyNumberFormat="1" applyFont="1" applyBorder="1"/>
    <xf numFmtId="188" fontId="16" fillId="0" borderId="3" xfId="1" applyNumberFormat="1" applyFont="1" applyBorder="1"/>
    <xf numFmtId="188" fontId="16" fillId="0" borderId="0" xfId="1" applyNumberFormat="1" applyFont="1" applyBorder="1"/>
    <xf numFmtId="39" fontId="16" fillId="0" borderId="0" xfId="1" applyNumberFormat="1" applyFont="1"/>
    <xf numFmtId="188" fontId="15" fillId="0" borderId="0" xfId="1" applyNumberFormat="1" applyFont="1" applyAlignment="1">
      <alignment horizontal="left"/>
    </xf>
    <xf numFmtId="188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8" fontId="18" fillId="0" borderId="0" xfId="1" applyNumberFormat="1" applyFont="1" applyAlignment="1">
      <alignment horizontal="right"/>
    </xf>
    <xf numFmtId="3" fontId="19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3" fontId="14" fillId="0" borderId="20" xfId="0" quotePrefix="1" applyNumberFormat="1" applyFont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8" fontId="8" fillId="0" borderId="3" xfId="1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188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8" fontId="25" fillId="0" borderId="0" xfId="1" applyNumberFormat="1" applyFont="1" applyAlignment="1">
      <alignment horizontal="left"/>
    </xf>
    <xf numFmtId="188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8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8" fontId="0" fillId="0" borderId="0" xfId="0" applyNumberFormat="1"/>
    <xf numFmtId="188" fontId="24" fillId="0" borderId="0" xfId="1" applyNumberFormat="1" applyFont="1"/>
    <xf numFmtId="188" fontId="21" fillId="0" borderId="3" xfId="1" applyNumberFormat="1" applyFont="1" applyBorder="1" applyAlignment="1">
      <alignment horizontal="center"/>
    </xf>
    <xf numFmtId="192" fontId="24" fillId="0" borderId="0" xfId="1" applyNumberFormat="1" applyFont="1" applyBorder="1"/>
    <xf numFmtId="3" fontId="19" fillId="0" borderId="2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188" fontId="14" fillId="0" borderId="0" xfId="1" applyNumberFormat="1" applyFont="1" applyBorder="1" applyAlignment="1">
      <alignment horizontal="center"/>
    </xf>
    <xf numFmtId="189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8" fontId="19" fillId="0" borderId="3" xfId="1" applyNumberFormat="1" applyFont="1" applyBorder="1"/>
    <xf numFmtId="3" fontId="19" fillId="0" borderId="16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29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0" xfId="0" applyNumberFormat="1" applyFont="1" applyFill="1" applyBorder="1" applyAlignment="1">
      <alignment horizontal="center" vertical="center"/>
    </xf>
    <xf numFmtId="0" fontId="27" fillId="3" borderId="17" xfId="0" applyFont="1" applyFill="1" applyBorder="1"/>
    <xf numFmtId="0" fontId="0" fillId="3" borderId="18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1" xfId="0" applyNumberFormat="1" applyFill="1" applyBorder="1" applyAlignment="1">
      <alignment horizontal="center" vertical="center"/>
    </xf>
    <xf numFmtId="0" fontId="0" fillId="3" borderId="15" xfId="0" applyFill="1" applyBorder="1"/>
    <xf numFmtId="0" fontId="0" fillId="3" borderId="32" xfId="0" applyFill="1" applyBorder="1"/>
    <xf numFmtId="0" fontId="27" fillId="3" borderId="20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5" fillId="3" borderId="11" xfId="0" applyFont="1" applyFill="1" applyBorder="1"/>
    <xf numFmtId="3" fontId="35" fillId="3" borderId="11" xfId="0" applyNumberFormat="1" applyFont="1" applyFill="1" applyBorder="1" applyAlignment="1">
      <alignment horizontal="center" vertical="center"/>
    </xf>
    <xf numFmtId="10" fontId="35" fillId="3" borderId="33" xfId="0" applyNumberFormat="1" applyFont="1" applyFill="1" applyBorder="1" applyAlignment="1">
      <alignment horizontal="center" vertical="center"/>
    </xf>
    <xf numFmtId="0" fontId="35" fillId="3" borderId="3" xfId="0" applyFont="1" applyFill="1" applyBorder="1"/>
    <xf numFmtId="3" fontId="35" fillId="3" borderId="3" xfId="0" applyNumberFormat="1" applyFont="1" applyFill="1" applyBorder="1" applyAlignment="1">
      <alignment horizontal="center" vertical="center"/>
    </xf>
    <xf numFmtId="10" fontId="35" fillId="3" borderId="31" xfId="0" applyNumberFormat="1" applyFont="1" applyFill="1" applyBorder="1" applyAlignment="1">
      <alignment horizontal="center" vertical="center"/>
    </xf>
    <xf numFmtId="0" fontId="35" fillId="3" borderId="7" xfId="0" applyFont="1" applyFill="1" applyBorder="1"/>
    <xf numFmtId="3" fontId="35" fillId="3" borderId="7" xfId="0" applyNumberFormat="1" applyFont="1" applyFill="1" applyBorder="1" applyAlignment="1">
      <alignment horizontal="center" vertical="center"/>
    </xf>
    <xf numFmtId="10" fontId="35" fillId="3" borderId="30" xfId="0" applyNumberFormat="1" applyFont="1" applyFill="1" applyBorder="1" applyAlignment="1">
      <alignment horizontal="center" vertical="center"/>
    </xf>
    <xf numFmtId="0" fontId="36" fillId="3" borderId="3" xfId="0" applyFont="1" applyFill="1" applyBorder="1"/>
    <xf numFmtId="3" fontId="36" fillId="3" borderId="3" xfId="0" applyNumberFormat="1" applyFont="1" applyFill="1" applyBorder="1" applyAlignment="1">
      <alignment horizontal="center" vertical="center"/>
    </xf>
    <xf numFmtId="10" fontId="36" fillId="3" borderId="31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1" xfId="0" applyNumberFormat="1" applyFont="1" applyFill="1" applyBorder="1" applyAlignment="1">
      <alignment horizontal="center" vertical="center"/>
    </xf>
    <xf numFmtId="10" fontId="26" fillId="4" borderId="34" xfId="0" applyNumberFormat="1" applyFont="1" applyFill="1" applyBorder="1" applyAlignment="1">
      <alignment horizontal="center" vertical="center"/>
    </xf>
    <xf numFmtId="10" fontId="26" fillId="4" borderId="29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3" fontId="38" fillId="3" borderId="16" xfId="0" applyNumberFormat="1" applyFont="1" applyFill="1" applyBorder="1" applyAlignment="1">
      <alignment horizontal="center" vertical="center"/>
    </xf>
    <xf numFmtId="10" fontId="38" fillId="3" borderId="21" xfId="0" applyNumberFormat="1" applyFont="1" applyFill="1" applyBorder="1" applyAlignment="1">
      <alignment horizontal="center" vertical="center"/>
    </xf>
    <xf numFmtId="188" fontId="39" fillId="0" borderId="0" xfId="1" applyNumberFormat="1" applyFont="1"/>
    <xf numFmtId="49" fontId="19" fillId="0" borderId="37" xfId="0" applyNumberFormat="1" applyFont="1" applyBorder="1" applyAlignment="1">
      <alignment horizontal="center" vertical="center"/>
    </xf>
    <xf numFmtId="0" fontId="36" fillId="3" borderId="12" xfId="0" applyFont="1" applyFill="1" applyBorder="1"/>
    <xf numFmtId="3" fontId="36" fillId="3" borderId="12" xfId="0" applyNumberFormat="1" applyFont="1" applyFill="1" applyBorder="1" applyAlignment="1">
      <alignment horizontal="center" vertical="center"/>
    </xf>
    <xf numFmtId="10" fontId="36" fillId="3" borderId="3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88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8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8" fontId="10" fillId="0" borderId="3" xfId="1" applyNumberFormat="1" applyFont="1" applyBorder="1"/>
    <xf numFmtId="188" fontId="10" fillId="0" borderId="0" xfId="1" applyNumberFormat="1" applyFont="1"/>
    <xf numFmtId="0" fontId="14" fillId="0" borderId="0" xfId="0" applyFont="1" applyAlignment="1">
      <alignment vertical="center"/>
    </xf>
    <xf numFmtId="188" fontId="17" fillId="0" borderId="26" xfId="1" applyNumberFormat="1" applyFont="1" applyBorder="1" applyAlignment="1">
      <alignment horizontal="center"/>
    </xf>
    <xf numFmtId="187" fontId="39" fillId="0" borderId="0" xfId="1" applyFont="1"/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" borderId="11" xfId="0" applyFont="1" applyFill="1" applyBorder="1"/>
    <xf numFmtId="3" fontId="36" fillId="3" borderId="11" xfId="0" applyNumberFormat="1" applyFont="1" applyFill="1" applyBorder="1" applyAlignment="1">
      <alignment horizontal="center" vertical="center"/>
    </xf>
    <xf numFmtId="10" fontId="36" fillId="3" borderId="33" xfId="0" applyNumberFormat="1" applyFont="1" applyFill="1" applyBorder="1" applyAlignment="1">
      <alignment horizontal="center" vertical="center"/>
    </xf>
    <xf numFmtId="3" fontId="43" fillId="5" borderId="9" xfId="0" applyNumberFormat="1" applyFont="1" applyFill="1" applyBorder="1" applyAlignment="1">
      <alignment horizontal="center" vertical="center"/>
    </xf>
    <xf numFmtId="10" fontId="43" fillId="5" borderId="29" xfId="0" applyNumberFormat="1" applyFont="1" applyFill="1" applyBorder="1" applyAlignment="1">
      <alignment horizontal="center" vertical="center"/>
    </xf>
    <xf numFmtId="3" fontId="36" fillId="3" borderId="16" xfId="0" applyNumberFormat="1" applyFont="1" applyFill="1" applyBorder="1" applyAlignment="1">
      <alignment horizontal="center" vertical="center"/>
    </xf>
    <xf numFmtId="10" fontId="36" fillId="3" borderId="2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39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4" fillId="0" borderId="15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0" fontId="39" fillId="0" borderId="0" xfId="0" applyFont="1" applyAlignment="1">
      <alignment vertical="center"/>
    </xf>
    <xf numFmtId="188" fontId="16" fillId="3" borderId="0" xfId="1" applyNumberFormat="1" applyFont="1" applyFill="1"/>
    <xf numFmtId="188" fontId="44" fillId="0" borderId="0" xfId="1" applyNumberFormat="1" applyFont="1" applyBorder="1" applyAlignment="1">
      <alignment horizontal="right"/>
    </xf>
    <xf numFmtId="195" fontId="45" fillId="0" borderId="1" xfId="2" applyNumberFormat="1" applyFont="1" applyBorder="1" applyAlignment="1">
      <alignment horizontal="center" vertical="center"/>
    </xf>
    <xf numFmtId="195" fontId="46" fillId="0" borderId="1" xfId="2" applyNumberFormat="1" applyFont="1" applyBorder="1" applyAlignment="1">
      <alignment horizontal="center" vertical="center"/>
    </xf>
    <xf numFmtId="195" fontId="44" fillId="0" borderId="1" xfId="2" applyNumberFormat="1" applyFont="1" applyBorder="1" applyAlignment="1">
      <alignment horizontal="center" vertical="center"/>
    </xf>
    <xf numFmtId="195" fontId="47" fillId="0" borderId="1" xfId="2" applyNumberFormat="1" applyFont="1" applyBorder="1" applyAlignment="1">
      <alignment horizontal="center" vertical="center"/>
    </xf>
    <xf numFmtId="195" fontId="44" fillId="0" borderId="11" xfId="2" applyNumberFormat="1" applyFont="1" applyBorder="1" applyAlignment="1">
      <alignment horizontal="center" vertical="center"/>
    </xf>
    <xf numFmtId="195" fontId="19" fillId="0" borderId="33" xfId="2" applyNumberFormat="1" applyFont="1" applyBorder="1" applyAlignment="1">
      <alignment horizontal="center" vertical="center"/>
    </xf>
    <xf numFmtId="195" fontId="44" fillId="0" borderId="3" xfId="2" applyNumberFormat="1" applyFont="1" applyBorder="1" applyAlignment="1">
      <alignment horizontal="center" vertical="center"/>
    </xf>
    <xf numFmtId="195" fontId="45" fillId="0" borderId="40" xfId="2" applyNumberFormat="1" applyFont="1" applyBorder="1" applyAlignment="1">
      <alignment horizontal="center" vertical="center"/>
    </xf>
    <xf numFmtId="195" fontId="46" fillId="0" borderId="16" xfId="2" applyNumberFormat="1" applyFont="1" applyBorder="1" applyAlignment="1">
      <alignment horizontal="center" vertical="center"/>
    </xf>
    <xf numFmtId="195" fontId="45" fillId="0" borderId="21" xfId="2" applyNumberFormat="1" applyFont="1" applyBorder="1" applyAlignment="1">
      <alignment horizontal="center" vertical="center"/>
    </xf>
    <xf numFmtId="195" fontId="14" fillId="0" borderId="9" xfId="2" applyNumberFormat="1" applyFont="1" applyBorder="1" applyAlignment="1">
      <alignment horizontal="center" vertical="center"/>
    </xf>
    <xf numFmtId="195" fontId="45" fillId="0" borderId="29" xfId="2" applyNumberFormat="1" applyFont="1" applyBorder="1" applyAlignment="1">
      <alignment horizontal="center" vertical="center"/>
    </xf>
    <xf numFmtId="191" fontId="15" fillId="0" borderId="0" xfId="2" applyNumberFormat="1" applyFont="1" applyBorder="1" applyAlignment="1">
      <alignment horizontal="center" vertical="center"/>
    </xf>
    <xf numFmtId="191" fontId="19" fillId="0" borderId="0" xfId="2" applyNumberFormat="1" applyFont="1" applyBorder="1" applyAlignment="1">
      <alignment horizontal="center" vertical="center"/>
    </xf>
    <xf numFmtId="195" fontId="46" fillId="0" borderId="11" xfId="2" applyNumberFormat="1" applyFont="1" applyBorder="1" applyAlignment="1">
      <alignment horizontal="center" vertical="center"/>
    </xf>
    <xf numFmtId="195" fontId="45" fillId="0" borderId="33" xfId="2" applyNumberFormat="1" applyFont="1" applyBorder="1" applyAlignment="1">
      <alignment horizontal="center" vertical="center"/>
    </xf>
    <xf numFmtId="195" fontId="46" fillId="0" borderId="9" xfId="2" applyNumberFormat="1" applyFont="1" applyBorder="1" applyAlignment="1">
      <alignment horizontal="center" vertical="center"/>
    </xf>
    <xf numFmtId="190" fontId="10" fillId="0" borderId="3" xfId="0" applyNumberFormat="1" applyFont="1" applyBorder="1" applyAlignment="1">
      <alignment horizontal="center"/>
    </xf>
    <xf numFmtId="188" fontId="41" fillId="0" borderId="0" xfId="0" applyNumberFormat="1" applyFont="1"/>
    <xf numFmtId="0" fontId="41" fillId="0" borderId="0" xfId="0" applyFont="1" applyAlignment="1">
      <alignment vertical="center"/>
    </xf>
    <xf numFmtId="188" fontId="41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188" fontId="50" fillId="0" borderId="0" xfId="0" applyNumberFormat="1" applyFont="1"/>
    <xf numFmtId="3" fontId="19" fillId="0" borderId="15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8" fontId="21" fillId="0" borderId="9" xfId="1" applyNumberFormat="1" applyFont="1" applyBorder="1" applyAlignment="1">
      <alignment horizontal="center"/>
    </xf>
    <xf numFmtId="195" fontId="44" fillId="0" borderId="12" xfId="2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95" fontId="46" fillId="0" borderId="8" xfId="2" applyNumberFormat="1" applyFont="1" applyBorder="1" applyAlignment="1">
      <alignment horizontal="center" vertical="center"/>
    </xf>
    <xf numFmtId="195" fontId="45" fillId="0" borderId="19" xfId="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0" fontId="15" fillId="0" borderId="21" xfId="0" quotePrefix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horizontal="center" vertical="center"/>
    </xf>
    <xf numFmtId="195" fontId="45" fillId="0" borderId="8" xfId="2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195" fontId="46" fillId="0" borderId="43" xfId="2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191" fontId="40" fillId="0" borderId="0" xfId="2" applyNumberFormat="1" applyFont="1" applyBorder="1" applyAlignment="1">
      <alignment horizontal="center" vertical="center"/>
    </xf>
    <xf numFmtId="191" fontId="53" fillId="0" borderId="0" xfId="2" applyNumberFormat="1" applyFont="1" applyBorder="1" applyAlignment="1">
      <alignment horizontal="center" vertical="center"/>
    </xf>
    <xf numFmtId="0" fontId="54" fillId="0" borderId="0" xfId="0" applyFont="1"/>
    <xf numFmtId="0" fontId="52" fillId="0" borderId="0" xfId="0" applyFont="1" applyAlignment="1">
      <alignment vertical="center"/>
    </xf>
    <xf numFmtId="3" fontId="39" fillId="0" borderId="0" xfId="0" applyNumberFormat="1" applyFont="1" applyAlignment="1">
      <alignment vertical="center"/>
    </xf>
    <xf numFmtId="188" fontId="55" fillId="0" borderId="0" xfId="1" applyNumberFormat="1" applyFont="1"/>
    <xf numFmtId="188" fontId="42" fillId="0" borderId="0" xfId="1" applyNumberFormat="1" applyFont="1"/>
    <xf numFmtId="0" fontId="53" fillId="0" borderId="0" xfId="0" applyFont="1" applyAlignment="1">
      <alignment vertical="center"/>
    </xf>
    <xf numFmtId="3" fontId="53" fillId="0" borderId="0" xfId="0" applyNumberFormat="1" applyFont="1" applyAlignment="1">
      <alignment vertical="center"/>
    </xf>
    <xf numFmtId="188" fontId="56" fillId="0" borderId="0" xfId="1" applyNumberFormat="1" applyFont="1"/>
    <xf numFmtId="0" fontId="57" fillId="0" borderId="0" xfId="0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57" fillId="2" borderId="0" xfId="0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3" fontId="59" fillId="0" borderId="0" xfId="0" applyNumberFormat="1" applyFont="1" applyAlignment="1">
      <alignment vertical="center"/>
    </xf>
    <xf numFmtId="0" fontId="60" fillId="0" borderId="0" xfId="0" applyFont="1"/>
    <xf numFmtId="195" fontId="20" fillId="0" borderId="29" xfId="1" applyNumberFormat="1" applyFont="1" applyBorder="1" applyAlignment="1">
      <alignment horizontal="right" vertical="center"/>
    </xf>
    <xf numFmtId="195" fontId="15" fillId="0" borderId="7" xfId="1" applyNumberFormat="1" applyFont="1" applyBorder="1" applyAlignment="1">
      <alignment horizontal="right" vertical="center"/>
    </xf>
    <xf numFmtId="196" fontId="15" fillId="0" borderId="3" xfId="1" applyNumberFormat="1" applyFont="1" applyBorder="1"/>
    <xf numFmtId="196" fontId="20" fillId="0" borderId="29" xfId="1" applyNumberFormat="1" applyFont="1" applyBorder="1"/>
    <xf numFmtId="0" fontId="14" fillId="0" borderId="6" xfId="0" applyFont="1" applyBorder="1" applyAlignment="1">
      <alignment vertical="center"/>
    </xf>
    <xf numFmtId="188" fontId="61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188" fontId="16" fillId="0" borderId="0" xfId="1" applyNumberFormat="1" applyFont="1" applyAlignment="1">
      <alignment horizontal="right"/>
    </xf>
    <xf numFmtId="188" fontId="14" fillId="0" borderId="0" xfId="1" applyNumberFormat="1" applyFont="1"/>
    <xf numFmtId="188" fontId="33" fillId="0" borderId="0" xfId="1" applyNumberFormat="1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25" fillId="0" borderId="0" xfId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9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0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ปกติ 2 3" xfId="18"/>
    <cellStyle name="ปกติ_สถิติเข้าออกด่าน ตม.ทอ.สุวรรณภูมิ52" xfId="19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39"/>
  <sheetViews>
    <sheetView showGridLines="0" tabSelected="1" zoomScale="70" zoomScaleNormal="70" workbookViewId="0">
      <selection sqref="A1:AC1"/>
    </sheetView>
  </sheetViews>
  <sheetFormatPr defaultColWidth="9.109375" defaultRowHeight="24.6" x14ac:dyDescent="0.7"/>
  <cols>
    <col min="1" max="1" width="12.44140625" style="42" bestFit="1" customWidth="1"/>
    <col min="2" max="2" width="9.33203125" style="161" hidden="1" customWidth="1"/>
    <col min="3" max="8" width="11" style="161" hidden="1" customWidth="1"/>
    <col min="9" max="12" width="10.5546875" style="42" hidden="1" customWidth="1"/>
    <col min="13" max="13" width="134.88671875" style="42" hidden="1" customWidth="1"/>
    <col min="14" max="14" width="12.109375" style="42" hidden="1" customWidth="1"/>
    <col min="15" max="16" width="10.5546875" style="42" hidden="1" customWidth="1"/>
    <col min="17" max="17" width="87.33203125" style="42" hidden="1" customWidth="1"/>
    <col min="18" max="18" width="12.88671875" style="42" hidden="1" customWidth="1"/>
    <col min="19" max="19" width="13.6640625" style="42" hidden="1" customWidth="1"/>
    <col min="20" max="27" width="13.33203125" style="42" customWidth="1"/>
    <col min="28" max="28" width="13.109375" style="94" customWidth="1"/>
    <col min="29" max="29" width="14.88671875" style="94" customWidth="1"/>
    <col min="30" max="30" width="9.109375" style="42"/>
    <col min="31" max="31" width="10.6640625" style="94" bestFit="1" customWidth="1"/>
    <col min="32" max="33" width="9.33203125" style="94" bestFit="1" customWidth="1"/>
    <col min="34" max="34" width="10" style="40" bestFit="1" customWidth="1"/>
    <col min="35" max="35" width="10.6640625" style="42" bestFit="1" customWidth="1"/>
    <col min="36" max="36" width="11" style="42" bestFit="1" customWidth="1"/>
    <col min="37" max="37" width="9.33203125" style="42" bestFit="1" customWidth="1"/>
    <col min="38" max="49" width="9.109375" style="94"/>
    <col min="50" max="16384" width="9.109375" style="42"/>
  </cols>
  <sheetData>
    <row r="1" spans="1:64" s="40" customFormat="1" ht="31.8" x14ac:dyDescent="0.7">
      <c r="A1" s="292" t="s">
        <v>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42"/>
      <c r="AE1" s="94"/>
      <c r="AF1" s="94"/>
      <c r="AG1" s="94"/>
      <c r="AI1" s="42"/>
      <c r="AJ1" s="42"/>
      <c r="AK1" s="42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4" s="40" customFormat="1" ht="25.5" customHeight="1" x14ac:dyDescent="0.7">
      <c r="A2" s="292" t="s">
        <v>330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42"/>
      <c r="AE2" s="94"/>
      <c r="AF2" s="94"/>
      <c r="AG2" s="94"/>
      <c r="AI2" s="42"/>
      <c r="AJ2" s="42"/>
      <c r="AK2" s="42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s="40" customFormat="1" ht="25.5" customHeight="1" x14ac:dyDescent="0.7">
      <c r="A3" s="292" t="s">
        <v>347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42"/>
      <c r="AE3" s="94"/>
      <c r="AF3" s="94"/>
      <c r="AG3" s="94"/>
      <c r="AI3" s="42"/>
      <c r="AJ3" s="42"/>
      <c r="AK3" s="42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40" customFormat="1" ht="25.5" customHeight="1" x14ac:dyDescent="0.7">
      <c r="A4" s="39"/>
      <c r="I4" s="39"/>
      <c r="J4" s="39"/>
      <c r="K4" s="39"/>
      <c r="L4" s="39"/>
      <c r="M4" s="39"/>
      <c r="N4" s="39"/>
      <c r="P4" s="39"/>
      <c r="Q4" s="39"/>
      <c r="R4" s="39"/>
      <c r="S4" s="39"/>
      <c r="T4" s="39"/>
      <c r="U4" s="39"/>
      <c r="V4" s="39"/>
      <c r="AC4" s="94"/>
      <c r="AD4" s="42"/>
      <c r="AE4" s="94"/>
      <c r="AF4" s="94"/>
      <c r="AG4" s="94"/>
      <c r="AI4" s="42"/>
      <c r="AJ4" s="42"/>
      <c r="AK4" s="42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s="40" customFormat="1" ht="25.5" customHeight="1" x14ac:dyDescent="0.7">
      <c r="A5" s="41" t="s">
        <v>100</v>
      </c>
      <c r="B5" s="157">
        <v>2534</v>
      </c>
      <c r="C5" s="157">
        <v>2535</v>
      </c>
      <c r="D5" s="157">
        <v>2536</v>
      </c>
      <c r="E5" s="157">
        <v>2537</v>
      </c>
      <c r="F5" s="157">
        <v>2538</v>
      </c>
      <c r="G5" s="157">
        <v>2539</v>
      </c>
      <c r="H5" s="157">
        <v>2540</v>
      </c>
      <c r="I5" s="41">
        <v>2540</v>
      </c>
      <c r="J5" s="41">
        <v>2541</v>
      </c>
      <c r="K5" s="41">
        <v>2542</v>
      </c>
      <c r="L5" s="41">
        <v>2543</v>
      </c>
      <c r="M5" s="41">
        <v>2544</v>
      </c>
      <c r="N5" s="41">
        <v>2545</v>
      </c>
      <c r="O5" s="41">
        <v>2546</v>
      </c>
      <c r="P5" s="41">
        <v>2547</v>
      </c>
      <c r="Q5" s="41">
        <v>2548</v>
      </c>
      <c r="R5" s="41">
        <v>2549</v>
      </c>
      <c r="S5" s="41">
        <v>2550</v>
      </c>
      <c r="T5" s="41">
        <v>2551</v>
      </c>
      <c r="U5" s="41">
        <v>2552</v>
      </c>
      <c r="V5" s="41">
        <v>2553</v>
      </c>
      <c r="W5" s="41">
        <v>2554</v>
      </c>
      <c r="X5" s="41">
        <v>2555</v>
      </c>
      <c r="Y5" s="41">
        <v>2556</v>
      </c>
      <c r="Z5" s="41">
        <v>2557</v>
      </c>
      <c r="AA5" s="41">
        <v>2558</v>
      </c>
      <c r="AB5" s="41">
        <v>2559</v>
      </c>
      <c r="AC5" s="90">
        <v>2560</v>
      </c>
      <c r="AD5" s="42"/>
      <c r="AE5" s="94"/>
      <c r="AF5" s="94"/>
      <c r="AG5" s="94"/>
      <c r="AI5" s="42"/>
      <c r="AJ5" s="42"/>
      <c r="AK5" s="42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24.75" customHeight="1" x14ac:dyDescent="0.7">
      <c r="A6" s="43"/>
      <c r="B6" s="158"/>
      <c r="C6" s="158"/>
      <c r="D6" s="158"/>
      <c r="E6" s="158"/>
      <c r="F6" s="158"/>
      <c r="G6" s="158"/>
      <c r="H6" s="158"/>
      <c r="I6" s="43"/>
      <c r="J6" s="44"/>
      <c r="K6" s="4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91"/>
    </row>
    <row r="7" spans="1:64" ht="19.5" customHeight="1" x14ac:dyDescent="0.7">
      <c r="A7" s="45" t="s">
        <v>101</v>
      </c>
      <c r="B7" s="159">
        <v>1991</v>
      </c>
      <c r="C7" s="159">
        <v>1992</v>
      </c>
      <c r="D7" s="159">
        <v>1993</v>
      </c>
      <c r="E7" s="159">
        <v>1994</v>
      </c>
      <c r="F7" s="159">
        <v>1995</v>
      </c>
      <c r="G7" s="159">
        <v>1996</v>
      </c>
      <c r="H7" s="159">
        <v>1997</v>
      </c>
      <c r="I7" s="46">
        <v>1997</v>
      </c>
      <c r="J7" s="46">
        <v>1998</v>
      </c>
      <c r="K7" s="46">
        <v>1999</v>
      </c>
      <c r="L7" s="46">
        <v>2000</v>
      </c>
      <c r="M7" s="46">
        <v>2001</v>
      </c>
      <c r="N7" s="46">
        <v>2002</v>
      </c>
      <c r="O7" s="46">
        <v>2003</v>
      </c>
      <c r="P7" s="46">
        <v>2004</v>
      </c>
      <c r="Q7" s="46">
        <v>2005</v>
      </c>
      <c r="R7" s="46">
        <v>2006</v>
      </c>
      <c r="S7" s="46">
        <v>2007</v>
      </c>
      <c r="T7" s="46">
        <v>2008</v>
      </c>
      <c r="U7" s="46">
        <v>2009</v>
      </c>
      <c r="V7" s="46">
        <v>2010</v>
      </c>
      <c r="W7" s="46">
        <v>2011</v>
      </c>
      <c r="X7" s="46">
        <v>2012</v>
      </c>
      <c r="Y7" s="46">
        <v>2013</v>
      </c>
      <c r="Z7" s="46">
        <v>2014</v>
      </c>
      <c r="AA7" s="46">
        <v>2015</v>
      </c>
      <c r="AB7" s="46">
        <v>2016</v>
      </c>
      <c r="AC7" s="92">
        <v>2017</v>
      </c>
    </row>
    <row r="8" spans="1:64" ht="26.4" x14ac:dyDescent="0.7">
      <c r="A8" s="47" t="s">
        <v>102</v>
      </c>
      <c r="B8" s="160">
        <v>90808</v>
      </c>
      <c r="C8" s="160">
        <v>94551</v>
      </c>
      <c r="D8" s="160">
        <v>112923</v>
      </c>
      <c r="E8" s="160">
        <v>111083</v>
      </c>
      <c r="F8" s="160">
        <v>135204</v>
      </c>
      <c r="G8" s="160">
        <v>150773</v>
      </c>
      <c r="H8" s="160">
        <v>147973</v>
      </c>
      <c r="I8" s="48">
        <v>147973</v>
      </c>
      <c r="J8" s="48">
        <v>164928</v>
      </c>
      <c r="K8" s="48">
        <v>196507</v>
      </c>
      <c r="L8" s="48">
        <v>208931</v>
      </c>
      <c r="M8" s="48">
        <v>259621</v>
      </c>
      <c r="N8" s="48">
        <v>234067</v>
      </c>
      <c r="O8" s="48">
        <v>245867</v>
      </c>
      <c r="P8" s="48">
        <v>285234</v>
      </c>
      <c r="Q8" s="48">
        <v>157473</v>
      </c>
      <c r="R8" s="48">
        <v>270946</v>
      </c>
      <c r="S8" s="48">
        <v>240757</v>
      </c>
      <c r="T8" s="48">
        <v>231809</v>
      </c>
      <c r="U8" s="48">
        <v>141814</v>
      </c>
      <c r="V8" s="48">
        <v>252234</v>
      </c>
      <c r="W8" s="48">
        <v>243926</v>
      </c>
      <c r="X8" s="48">
        <v>261441</v>
      </c>
      <c r="Y8" s="48">
        <v>388888</v>
      </c>
      <c r="Z8" s="48">
        <v>293980</v>
      </c>
      <c r="AA8" s="48">
        <v>415440</v>
      </c>
      <c r="AB8" s="48">
        <v>490544</v>
      </c>
      <c r="AC8" s="109">
        <v>433996</v>
      </c>
    </row>
    <row r="9" spans="1:64" ht="26.4" x14ac:dyDescent="0.7">
      <c r="A9" s="48" t="s">
        <v>103</v>
      </c>
      <c r="B9" s="160">
        <v>75797</v>
      </c>
      <c r="C9" s="160">
        <v>121317</v>
      </c>
      <c r="D9" s="160">
        <v>110073</v>
      </c>
      <c r="E9" s="160">
        <v>126147</v>
      </c>
      <c r="F9" s="160">
        <v>136782</v>
      </c>
      <c r="G9" s="160">
        <v>169553</v>
      </c>
      <c r="H9" s="160">
        <v>181137</v>
      </c>
      <c r="I9" s="48">
        <v>181137</v>
      </c>
      <c r="J9" s="48">
        <v>156041</v>
      </c>
      <c r="K9" s="48">
        <v>250206</v>
      </c>
      <c r="L9" s="48">
        <v>258700</v>
      </c>
      <c r="M9" s="48">
        <v>222773</v>
      </c>
      <c r="N9" s="48">
        <v>271641</v>
      </c>
      <c r="O9" s="48">
        <v>262187</v>
      </c>
      <c r="P9" s="48">
        <v>177471</v>
      </c>
      <c r="Q9" s="48">
        <v>175691</v>
      </c>
      <c r="R9" s="48">
        <v>271522</v>
      </c>
      <c r="S9" s="48">
        <v>241298</v>
      </c>
      <c r="T9" s="48">
        <v>244581</v>
      </c>
      <c r="U9" s="48">
        <v>151218</v>
      </c>
      <c r="V9" s="48">
        <v>269742</v>
      </c>
      <c r="W9" s="48">
        <v>288211</v>
      </c>
      <c r="X9" s="48">
        <v>270648</v>
      </c>
      <c r="Y9" s="48">
        <v>423062</v>
      </c>
      <c r="Z9" s="48">
        <v>262987</v>
      </c>
      <c r="AA9" s="48">
        <v>463180</v>
      </c>
      <c r="AB9" s="48">
        <v>518335</v>
      </c>
      <c r="AC9" s="109">
        <v>472562</v>
      </c>
    </row>
    <row r="10" spans="1:64" ht="26.4" x14ac:dyDescent="0.7">
      <c r="A10" s="48" t="s">
        <v>104</v>
      </c>
      <c r="B10" s="160">
        <v>67503</v>
      </c>
      <c r="C10" s="160">
        <v>93494</v>
      </c>
      <c r="D10" s="160">
        <v>113525</v>
      </c>
      <c r="E10" s="160">
        <v>114496</v>
      </c>
      <c r="F10" s="160">
        <v>132400</v>
      </c>
      <c r="G10" s="160">
        <v>156956</v>
      </c>
      <c r="H10" s="160">
        <v>167635</v>
      </c>
      <c r="I10" s="48">
        <v>167635</v>
      </c>
      <c r="J10" s="48">
        <v>170139</v>
      </c>
      <c r="K10" s="48">
        <v>197872</v>
      </c>
      <c r="L10" s="48">
        <v>223855</v>
      </c>
      <c r="M10" s="48">
        <v>243892</v>
      </c>
      <c r="N10" s="48">
        <v>246845</v>
      </c>
      <c r="O10" s="48">
        <v>202382</v>
      </c>
      <c r="P10" s="48">
        <v>172686</v>
      </c>
      <c r="Q10" s="48">
        <v>187369</v>
      </c>
      <c r="R10" s="48">
        <v>258221</v>
      </c>
      <c r="S10" s="48">
        <v>220404</v>
      </c>
      <c r="T10" s="48">
        <v>218720</v>
      </c>
      <c r="U10" s="48">
        <v>176642</v>
      </c>
      <c r="V10" s="48">
        <v>223294</v>
      </c>
      <c r="W10" s="48">
        <v>295615</v>
      </c>
      <c r="X10" s="48">
        <v>311307</v>
      </c>
      <c r="Y10" s="48">
        <v>437159</v>
      </c>
      <c r="Z10" s="48">
        <v>261357</v>
      </c>
      <c r="AA10" s="48">
        <v>480214</v>
      </c>
      <c r="AB10" s="48">
        <v>586899</v>
      </c>
      <c r="AC10" s="109">
        <v>530734</v>
      </c>
    </row>
    <row r="11" spans="1:64" ht="26.4" x14ac:dyDescent="0.7">
      <c r="A11" s="48" t="s">
        <v>105</v>
      </c>
      <c r="B11" s="160">
        <v>62605</v>
      </c>
      <c r="C11" s="160">
        <v>83384</v>
      </c>
      <c r="D11" s="160">
        <v>103936</v>
      </c>
      <c r="E11" s="160">
        <v>93579</v>
      </c>
      <c r="F11" s="160">
        <v>110524</v>
      </c>
      <c r="G11" s="160">
        <v>124627</v>
      </c>
      <c r="H11" s="160">
        <v>124514</v>
      </c>
      <c r="I11" s="48">
        <v>124514</v>
      </c>
      <c r="J11" s="48">
        <v>126401</v>
      </c>
      <c r="K11" s="48">
        <v>179905</v>
      </c>
      <c r="L11" s="48">
        <v>210121</v>
      </c>
      <c r="M11" s="48">
        <v>217374</v>
      </c>
      <c r="N11" s="48">
        <v>215933</v>
      </c>
      <c r="O11" s="48">
        <v>75337</v>
      </c>
      <c r="P11" s="48">
        <v>199151</v>
      </c>
      <c r="Q11" s="48">
        <v>169961</v>
      </c>
      <c r="R11" s="48">
        <v>218167</v>
      </c>
      <c r="S11" s="48">
        <v>182620</v>
      </c>
      <c r="T11" s="48">
        <v>177876</v>
      </c>
      <c r="U11" s="48">
        <v>133481</v>
      </c>
      <c r="V11" s="48">
        <v>120288</v>
      </c>
      <c r="W11" s="48">
        <v>241121</v>
      </c>
      <c r="X11" s="48">
        <v>266227</v>
      </c>
      <c r="Y11" s="48">
        <v>375404</v>
      </c>
      <c r="Z11" s="48">
        <v>195787</v>
      </c>
      <c r="AA11" s="48">
        <v>475113</v>
      </c>
      <c r="AB11" s="48">
        <v>540419</v>
      </c>
      <c r="AC11" s="109">
        <v>450529</v>
      </c>
    </row>
    <row r="12" spans="1:64" ht="26.4" x14ac:dyDescent="0.7">
      <c r="A12" s="48" t="s">
        <v>106</v>
      </c>
      <c r="B12" s="160">
        <v>53700</v>
      </c>
      <c r="C12" s="160">
        <v>53361</v>
      </c>
      <c r="D12" s="160">
        <v>86930</v>
      </c>
      <c r="E12" s="160">
        <v>80605</v>
      </c>
      <c r="F12" s="160">
        <v>95008</v>
      </c>
      <c r="G12" s="160">
        <v>111971</v>
      </c>
      <c r="H12" s="160">
        <v>120023</v>
      </c>
      <c r="I12" s="48">
        <v>120023</v>
      </c>
      <c r="J12" s="48">
        <v>119791</v>
      </c>
      <c r="K12" s="48">
        <v>170721</v>
      </c>
      <c r="L12" s="48">
        <v>179456</v>
      </c>
      <c r="M12" s="48">
        <v>198768</v>
      </c>
      <c r="N12" s="48">
        <v>200875</v>
      </c>
      <c r="O12" s="48">
        <v>50985</v>
      </c>
      <c r="P12" s="48">
        <v>188602</v>
      </c>
      <c r="Q12" s="48">
        <v>170350</v>
      </c>
      <c r="R12" s="48">
        <v>204690</v>
      </c>
      <c r="S12" s="48">
        <v>174807</v>
      </c>
      <c r="T12" s="48">
        <v>174223</v>
      </c>
      <c r="U12" s="48">
        <v>100168</v>
      </c>
      <c r="V12" s="48">
        <v>69107</v>
      </c>
      <c r="W12" s="48">
        <v>216257</v>
      </c>
      <c r="X12" s="48">
        <v>254437</v>
      </c>
      <c r="Y12" s="48">
        <v>333463</v>
      </c>
      <c r="Z12" s="48">
        <v>172150</v>
      </c>
      <c r="AA12" s="48">
        <v>463701</v>
      </c>
      <c r="AB12" s="48">
        <v>511975</v>
      </c>
      <c r="AC12" s="109">
        <v>480424</v>
      </c>
    </row>
    <row r="13" spans="1:64" ht="26.4" x14ac:dyDescent="0.7">
      <c r="A13" s="48" t="s">
        <v>107</v>
      </c>
      <c r="B13" s="160">
        <v>61405</v>
      </c>
      <c r="C13" s="160">
        <v>52511</v>
      </c>
      <c r="D13" s="160">
        <v>79778</v>
      </c>
      <c r="E13" s="160">
        <v>79254</v>
      </c>
      <c r="F13" s="160">
        <v>89181</v>
      </c>
      <c r="G13" s="160">
        <v>110404</v>
      </c>
      <c r="H13" s="160">
        <v>101409</v>
      </c>
      <c r="I13" s="48">
        <v>101409</v>
      </c>
      <c r="J13" s="48">
        <v>131412</v>
      </c>
      <c r="K13" s="48">
        <v>174091</v>
      </c>
      <c r="L13" s="48">
        <v>167856</v>
      </c>
      <c r="M13" s="48">
        <v>204613</v>
      </c>
      <c r="N13" s="48">
        <v>187442</v>
      </c>
      <c r="O13" s="48">
        <v>104417</v>
      </c>
      <c r="P13" s="48">
        <v>209739</v>
      </c>
      <c r="Q13" s="48">
        <v>202602</v>
      </c>
      <c r="R13" s="48">
        <v>227428</v>
      </c>
      <c r="S13" s="48">
        <v>168682</v>
      </c>
      <c r="T13" s="48">
        <v>165142</v>
      </c>
      <c r="U13" s="48">
        <v>93029</v>
      </c>
      <c r="V13" s="48">
        <v>76040</v>
      </c>
      <c r="W13" s="48">
        <v>219985</v>
      </c>
      <c r="X13" s="48">
        <v>243168</v>
      </c>
      <c r="Y13" s="48">
        <v>335643</v>
      </c>
      <c r="Z13" s="48">
        <v>114819</v>
      </c>
      <c r="AA13" s="48">
        <v>436775</v>
      </c>
      <c r="AB13" s="48">
        <v>461595</v>
      </c>
      <c r="AC13" s="109">
        <v>468503</v>
      </c>
    </row>
    <row r="14" spans="1:64" ht="26.4" x14ac:dyDescent="0.7">
      <c r="A14" s="48" t="s">
        <v>108</v>
      </c>
      <c r="B14" s="160">
        <v>80355</v>
      </c>
      <c r="C14" s="160">
        <v>70855</v>
      </c>
      <c r="D14" s="160">
        <v>106605</v>
      </c>
      <c r="E14" s="160">
        <v>104285</v>
      </c>
      <c r="F14" s="160">
        <v>118825</v>
      </c>
      <c r="G14" s="160">
        <v>140214</v>
      </c>
      <c r="H14" s="160">
        <v>118541</v>
      </c>
      <c r="I14" s="48">
        <v>118541</v>
      </c>
      <c r="J14" s="48">
        <v>166072</v>
      </c>
      <c r="K14" s="48">
        <v>210123</v>
      </c>
      <c r="L14" s="48">
        <v>201920</v>
      </c>
      <c r="M14" s="48">
        <v>220596</v>
      </c>
      <c r="N14" s="48">
        <v>209433</v>
      </c>
      <c r="O14" s="48">
        <v>170851</v>
      </c>
      <c r="P14" s="48">
        <v>236194</v>
      </c>
      <c r="Q14" s="48">
        <v>233579</v>
      </c>
      <c r="R14" s="48">
        <v>239722</v>
      </c>
      <c r="S14" s="48">
        <v>193683</v>
      </c>
      <c r="T14" s="48">
        <v>192978</v>
      </c>
      <c r="U14" s="48">
        <v>115074</v>
      </c>
      <c r="V14" s="48">
        <v>134850</v>
      </c>
      <c r="W14" s="48">
        <v>264306</v>
      </c>
      <c r="X14" s="48">
        <v>284360</v>
      </c>
      <c r="Y14" s="48">
        <v>334762</v>
      </c>
      <c r="Z14" s="48">
        <v>182126</v>
      </c>
      <c r="AA14" s="48">
        <v>485039</v>
      </c>
      <c r="AB14" s="48">
        <v>517494</v>
      </c>
      <c r="AC14" s="109">
        <v>528986</v>
      </c>
    </row>
    <row r="15" spans="1:64" ht="26.4" x14ac:dyDescent="0.7">
      <c r="A15" s="48" t="s">
        <v>109</v>
      </c>
      <c r="B15" s="160">
        <v>95564</v>
      </c>
      <c r="C15" s="160">
        <v>72728</v>
      </c>
      <c r="D15" s="160">
        <v>116692</v>
      </c>
      <c r="E15" s="160">
        <v>119686</v>
      </c>
      <c r="F15" s="160">
        <v>132708</v>
      </c>
      <c r="G15" s="160">
        <v>152067</v>
      </c>
      <c r="H15" s="160">
        <v>137914</v>
      </c>
      <c r="I15" s="48">
        <v>137914</v>
      </c>
      <c r="J15" s="48">
        <v>177893</v>
      </c>
      <c r="K15" s="48">
        <v>204135</v>
      </c>
      <c r="L15" s="48">
        <v>196885</v>
      </c>
      <c r="M15" s="48">
        <v>216453</v>
      </c>
      <c r="N15" s="48">
        <v>216871</v>
      </c>
      <c r="O15" s="48">
        <v>200976</v>
      </c>
      <c r="P15" s="48">
        <v>246924</v>
      </c>
      <c r="Q15" s="48">
        <v>243112</v>
      </c>
      <c r="R15" s="48">
        <v>237190</v>
      </c>
      <c r="S15" s="48">
        <v>214696</v>
      </c>
      <c r="T15" s="48">
        <v>184156</v>
      </c>
      <c r="U15" s="48">
        <v>130149</v>
      </c>
      <c r="V15" s="48">
        <v>148234</v>
      </c>
      <c r="W15" s="48">
        <v>261531</v>
      </c>
      <c r="X15" s="48">
        <v>304929</v>
      </c>
      <c r="Y15" s="48">
        <v>354698</v>
      </c>
      <c r="Z15" s="48">
        <v>270191</v>
      </c>
      <c r="AA15" s="48">
        <v>456995</v>
      </c>
      <c r="AB15" s="48">
        <v>495556</v>
      </c>
      <c r="AC15" s="109">
        <v>538997</v>
      </c>
    </row>
    <row r="16" spans="1:64" ht="26.4" x14ac:dyDescent="0.7">
      <c r="A16" s="48" t="s">
        <v>125</v>
      </c>
      <c r="B16" s="160">
        <v>76222</v>
      </c>
      <c r="C16" s="160">
        <v>78245</v>
      </c>
      <c r="D16" s="160">
        <v>87055</v>
      </c>
      <c r="E16" s="160">
        <v>94109</v>
      </c>
      <c r="F16" s="160">
        <v>104917</v>
      </c>
      <c r="G16" s="160">
        <v>108117</v>
      </c>
      <c r="H16" s="160">
        <v>99268</v>
      </c>
      <c r="I16" s="48">
        <v>99268</v>
      </c>
      <c r="J16" s="48">
        <v>142125</v>
      </c>
      <c r="K16" s="48">
        <v>160259</v>
      </c>
      <c r="L16" s="48">
        <v>179206</v>
      </c>
      <c r="M16" s="48">
        <v>185514</v>
      </c>
      <c r="N16" s="48">
        <v>193378</v>
      </c>
      <c r="O16" s="48">
        <v>170763</v>
      </c>
      <c r="P16" s="48">
        <v>220447</v>
      </c>
      <c r="Q16" s="48">
        <v>207966</v>
      </c>
      <c r="R16" s="48">
        <v>183666</v>
      </c>
      <c r="S16" s="48">
        <v>192732</v>
      </c>
      <c r="T16" s="48">
        <v>118241</v>
      </c>
      <c r="U16" s="48">
        <v>126243</v>
      </c>
      <c r="V16" s="48">
        <v>141510</v>
      </c>
      <c r="W16" s="48">
        <v>230280</v>
      </c>
      <c r="X16" s="48">
        <v>268916</v>
      </c>
      <c r="Y16" s="48">
        <v>339418</v>
      </c>
      <c r="Z16" s="48">
        <v>273980</v>
      </c>
      <c r="AA16" s="48">
        <v>300031</v>
      </c>
      <c r="AB16" s="48">
        <v>357256</v>
      </c>
      <c r="AC16" s="109">
        <v>440591</v>
      </c>
    </row>
    <row r="17" spans="1:64" ht="26.4" x14ac:dyDescent="0.7">
      <c r="A17" s="48" t="s">
        <v>110</v>
      </c>
      <c r="B17" s="160">
        <v>88281</v>
      </c>
      <c r="C17" s="160">
        <v>98882</v>
      </c>
      <c r="D17" s="160">
        <v>103105</v>
      </c>
      <c r="E17" s="160">
        <v>115478</v>
      </c>
      <c r="F17" s="160">
        <v>127510</v>
      </c>
      <c r="G17" s="160">
        <v>140030</v>
      </c>
      <c r="H17" s="160">
        <v>110616</v>
      </c>
      <c r="I17" s="48">
        <v>110616</v>
      </c>
      <c r="J17" s="48">
        <v>159043</v>
      </c>
      <c r="K17" s="48">
        <v>185689</v>
      </c>
      <c r="L17" s="48">
        <v>188498</v>
      </c>
      <c r="M17" s="48">
        <v>165665</v>
      </c>
      <c r="N17" s="48">
        <v>212687</v>
      </c>
      <c r="O17" s="48">
        <v>186145</v>
      </c>
      <c r="P17" s="48">
        <v>223365</v>
      </c>
      <c r="Q17" s="48">
        <v>222636</v>
      </c>
      <c r="R17" s="48">
        <v>176194</v>
      </c>
      <c r="S17" s="48">
        <v>195721</v>
      </c>
      <c r="T17" s="48">
        <v>143746</v>
      </c>
      <c r="U17" s="48">
        <v>151448</v>
      </c>
      <c r="V17" s="48">
        <v>164480</v>
      </c>
      <c r="W17" s="48">
        <v>218501</v>
      </c>
      <c r="X17" s="48">
        <v>295982</v>
      </c>
      <c r="Y17" s="48">
        <v>284939</v>
      </c>
      <c r="Z17" s="48">
        <v>350926</v>
      </c>
      <c r="AA17" s="48">
        <v>340803</v>
      </c>
      <c r="AB17" s="48">
        <v>252903</v>
      </c>
      <c r="AC17" s="109">
        <v>451100</v>
      </c>
    </row>
    <row r="18" spans="1:64" ht="26.4" x14ac:dyDescent="0.7">
      <c r="A18" s="48" t="s">
        <v>111</v>
      </c>
      <c r="B18" s="160">
        <v>105387</v>
      </c>
      <c r="C18" s="160">
        <v>108845</v>
      </c>
      <c r="D18" s="160">
        <v>116162</v>
      </c>
      <c r="E18" s="160">
        <v>130761</v>
      </c>
      <c r="F18" s="160">
        <v>147367</v>
      </c>
      <c r="G18" s="160">
        <v>166761</v>
      </c>
      <c r="H18" s="160">
        <v>159031</v>
      </c>
      <c r="I18" s="48">
        <v>159031</v>
      </c>
      <c r="J18" s="48">
        <v>198233</v>
      </c>
      <c r="K18" s="48">
        <v>246552</v>
      </c>
      <c r="L18" s="48">
        <v>242262</v>
      </c>
      <c r="M18" s="48">
        <v>219708</v>
      </c>
      <c r="N18" s="48">
        <v>256158</v>
      </c>
      <c r="O18" s="48">
        <v>247315</v>
      </c>
      <c r="P18" s="48">
        <v>278863</v>
      </c>
      <c r="Q18" s="48">
        <v>254406</v>
      </c>
      <c r="R18" s="48">
        <v>232178</v>
      </c>
      <c r="S18" s="48">
        <v>244070</v>
      </c>
      <c r="T18" s="48">
        <v>136486</v>
      </c>
      <c r="U18" s="48">
        <v>196511</v>
      </c>
      <c r="V18" s="48">
        <v>212956</v>
      </c>
      <c r="W18" s="48">
        <v>132977</v>
      </c>
      <c r="X18" s="48">
        <v>404163</v>
      </c>
      <c r="Y18" s="48">
        <v>372215</v>
      </c>
      <c r="Z18" s="48">
        <v>436598</v>
      </c>
      <c r="AA18" s="48">
        <v>450218</v>
      </c>
      <c r="AB18" s="48">
        <v>307646</v>
      </c>
      <c r="AC18" s="109">
        <v>534459</v>
      </c>
    </row>
    <row r="19" spans="1:64" ht="26.4" x14ac:dyDescent="0.7">
      <c r="A19" s="48" t="s">
        <v>112</v>
      </c>
      <c r="B19" s="160">
        <v>103878</v>
      </c>
      <c r="C19" s="160">
        <v>107048</v>
      </c>
      <c r="D19" s="160">
        <v>110564</v>
      </c>
      <c r="E19" s="160">
        <v>133276</v>
      </c>
      <c r="F19" s="160">
        <v>155203</v>
      </c>
      <c r="G19" s="160">
        <v>159034</v>
      </c>
      <c r="H19" s="160">
        <v>162003</v>
      </c>
      <c r="I19" s="48">
        <v>162003</v>
      </c>
      <c r="J19" s="48">
        <v>189575</v>
      </c>
      <c r="K19" s="48">
        <v>191015</v>
      </c>
      <c r="L19" s="48">
        <v>228426</v>
      </c>
      <c r="M19" s="48">
        <v>239466</v>
      </c>
      <c r="N19" s="48">
        <v>247615</v>
      </c>
      <c r="O19" s="48">
        <v>260589</v>
      </c>
      <c r="P19" s="48">
        <v>249779</v>
      </c>
      <c r="Q19" s="48">
        <v>232403</v>
      </c>
      <c r="R19" s="48">
        <v>231605</v>
      </c>
      <c r="S19" s="48">
        <v>226339</v>
      </c>
      <c r="T19" s="48">
        <v>82708</v>
      </c>
      <c r="U19" s="48">
        <v>212182</v>
      </c>
      <c r="V19" s="48">
        <v>216159</v>
      </c>
      <c r="W19" s="48">
        <v>190622</v>
      </c>
      <c r="X19" s="48">
        <v>368305</v>
      </c>
      <c r="Y19" s="48">
        <v>303045</v>
      </c>
      <c r="Z19" s="48">
        <v>426666</v>
      </c>
      <c r="AA19" s="48">
        <v>451557</v>
      </c>
      <c r="AB19" s="48">
        <v>337221</v>
      </c>
      <c r="AC19" s="109">
        <v>164925</v>
      </c>
    </row>
    <row r="20" spans="1:64" ht="26.4" x14ac:dyDescent="0.7">
      <c r="A20" s="48" t="s">
        <v>113</v>
      </c>
      <c r="B20" s="160">
        <v>961505</v>
      </c>
      <c r="C20" s="160">
        <v>1035221</v>
      </c>
      <c r="D20" s="160">
        <v>1247348</v>
      </c>
      <c r="E20" s="160">
        <v>1302759</v>
      </c>
      <c r="F20" s="160">
        <v>1485629</v>
      </c>
      <c r="G20" s="160">
        <v>1690507</v>
      </c>
      <c r="H20" s="160">
        <v>1630064</v>
      </c>
      <c r="I20" s="48">
        <v>1630064</v>
      </c>
      <c r="J20" s="48">
        <v>1901653</v>
      </c>
      <c r="K20" s="48">
        <v>2367075</v>
      </c>
      <c r="L20" s="48">
        <v>2486116</v>
      </c>
      <c r="M20" s="48">
        <v>2594443</v>
      </c>
      <c r="N20" s="48">
        <v>2692945</v>
      </c>
      <c r="O20" s="48">
        <v>2177814</v>
      </c>
      <c r="P20" s="48">
        <v>2688455</v>
      </c>
      <c r="Q20" s="48">
        <v>2457548</v>
      </c>
      <c r="R20" s="48">
        <v>2751529</v>
      </c>
      <c r="S20" s="48">
        <v>2495809</v>
      </c>
      <c r="T20" s="48">
        <v>2070666</v>
      </c>
      <c r="U20" s="48">
        <v>1727959</v>
      </c>
      <c r="V20" s="48">
        <v>2028894</v>
      </c>
      <c r="W20" s="48">
        <v>2803332</v>
      </c>
      <c r="X20" s="48">
        <v>3533883</v>
      </c>
      <c r="Y20" s="48">
        <v>4282696</v>
      </c>
      <c r="Z20" s="48">
        <v>3241567</v>
      </c>
      <c r="AA20" s="48">
        <v>5219066</v>
      </c>
      <c r="AB20" s="48">
        <v>5377843</v>
      </c>
      <c r="AC20" s="109">
        <v>5495806</v>
      </c>
    </row>
    <row r="21" spans="1:64" x14ac:dyDescent="0.7">
      <c r="A21" s="49"/>
      <c r="I21" s="49"/>
      <c r="J21" s="49"/>
      <c r="K21" s="49"/>
      <c r="L21" s="49"/>
      <c r="M21" s="49"/>
      <c r="N21" s="49"/>
      <c r="O21" s="49"/>
      <c r="P21" s="82"/>
      <c r="Q21" s="82"/>
      <c r="R21" s="82"/>
      <c r="S21" s="82"/>
      <c r="T21" s="82"/>
      <c r="U21" s="82"/>
      <c r="V21" s="82"/>
      <c r="AB21" s="186"/>
      <c r="AC21" s="278"/>
    </row>
    <row r="22" spans="1:64" x14ac:dyDescent="0.7">
      <c r="A22" s="49"/>
      <c r="B22" s="288"/>
      <c r="C22" s="288"/>
      <c r="D22" s="288"/>
      <c r="E22" s="288"/>
      <c r="F22" s="288"/>
      <c r="G22" s="288"/>
      <c r="H22" s="288"/>
      <c r="I22" s="49"/>
      <c r="J22" s="49"/>
      <c r="K22" s="49"/>
      <c r="L22" s="49"/>
      <c r="M22" s="49"/>
      <c r="N22" s="49"/>
      <c r="O22" s="49"/>
      <c r="P22" s="96"/>
      <c r="Q22" s="96"/>
      <c r="R22" s="96"/>
      <c r="S22" s="96"/>
      <c r="T22" s="96"/>
      <c r="U22" s="96"/>
      <c r="V22" s="96"/>
      <c r="AB22" s="186"/>
    </row>
    <row r="23" spans="1:64" x14ac:dyDescent="0.7">
      <c r="A23" s="49"/>
      <c r="B23" s="288"/>
      <c r="C23" s="288"/>
      <c r="D23" s="288"/>
      <c r="E23" s="288"/>
      <c r="F23" s="288"/>
      <c r="G23" s="288"/>
      <c r="H23" s="288"/>
      <c r="I23" s="49"/>
      <c r="J23" s="49"/>
      <c r="K23" s="49"/>
      <c r="L23" s="49"/>
      <c r="M23" s="49"/>
      <c r="N23" s="49"/>
      <c r="O23" s="49"/>
      <c r="P23" s="49"/>
      <c r="Q23" s="49"/>
      <c r="R23" s="50"/>
      <c r="AB23" s="42"/>
    </row>
    <row r="24" spans="1:64" ht="31.8" x14ac:dyDescent="0.8">
      <c r="B24" s="288"/>
      <c r="C24" s="288"/>
      <c r="D24" s="288"/>
      <c r="E24" s="288"/>
      <c r="F24" s="288"/>
      <c r="G24" s="288"/>
      <c r="H24" s="288"/>
      <c r="T24" s="88" t="s">
        <v>343</v>
      </c>
      <c r="U24" s="40"/>
      <c r="V24" s="40"/>
      <c r="X24" s="51"/>
      <c r="AB24" s="42"/>
    </row>
    <row r="25" spans="1:64" ht="31.8" x14ac:dyDescent="0.8">
      <c r="B25" s="288"/>
      <c r="C25" s="288"/>
      <c r="D25" s="288"/>
      <c r="E25" s="288"/>
      <c r="F25" s="288"/>
      <c r="G25" s="288"/>
      <c r="H25" s="288"/>
      <c r="T25" s="89" t="s">
        <v>348</v>
      </c>
      <c r="U25" s="40"/>
      <c r="V25" s="40"/>
      <c r="X25" s="40"/>
      <c r="Y25" s="148">
        <v>10.02</v>
      </c>
      <c r="Z25" s="148">
        <v>4392.8100000000004</v>
      </c>
      <c r="AA25" s="164"/>
      <c r="AB25" s="42"/>
    </row>
    <row r="26" spans="1:64" s="40" customFormat="1" x14ac:dyDescent="0.7">
      <c r="B26" s="288"/>
      <c r="C26" s="288"/>
      <c r="D26" s="288"/>
      <c r="E26" s="288"/>
      <c r="F26" s="288"/>
      <c r="G26" s="288"/>
      <c r="H26" s="288"/>
      <c r="V26" s="213">
        <v>2016</v>
      </c>
      <c r="W26" s="213">
        <v>2017</v>
      </c>
      <c r="X26" s="287" t="s">
        <v>165</v>
      </c>
      <c r="Z26" s="62"/>
      <c r="AA26" s="187"/>
      <c r="AB26" s="62" t="s">
        <v>166</v>
      </c>
      <c r="AC26" s="94"/>
      <c r="AD26" s="42"/>
      <c r="AE26" s="94"/>
      <c r="AF26" s="94"/>
      <c r="AG26" s="94"/>
      <c r="AI26" s="42"/>
      <c r="AJ26" s="42"/>
      <c r="AK26" s="42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27.6" x14ac:dyDescent="0.8">
      <c r="B27" s="106"/>
      <c r="C27" s="106"/>
      <c r="D27" s="107"/>
      <c r="E27" s="32"/>
      <c r="F27" s="32"/>
      <c r="G27" s="32"/>
      <c r="T27" s="156" t="s">
        <v>167</v>
      </c>
      <c r="U27" s="95" t="s">
        <v>334</v>
      </c>
      <c r="V27" s="156">
        <v>490544</v>
      </c>
      <c r="W27" s="95">
        <v>433996</v>
      </c>
      <c r="X27" s="275">
        <v>-56548</v>
      </c>
      <c r="Z27" s="156" t="s">
        <v>167</v>
      </c>
      <c r="AA27" s="156" t="s">
        <v>334</v>
      </c>
      <c r="AB27" s="274">
        <v>-11.527610163410419</v>
      </c>
      <c r="AE27" s="263"/>
      <c r="AF27" s="259"/>
      <c r="AG27" s="263"/>
      <c r="AH27" s="260"/>
    </row>
    <row r="28" spans="1:64" ht="27.6" x14ac:dyDescent="0.8">
      <c r="B28" s="106"/>
      <c r="C28" s="106"/>
      <c r="D28" s="107"/>
      <c r="E28" s="32"/>
      <c r="F28" s="32"/>
      <c r="G28" s="32"/>
      <c r="T28" s="156" t="s">
        <v>168</v>
      </c>
      <c r="U28" s="95" t="s">
        <v>334</v>
      </c>
      <c r="V28" s="156">
        <v>518335</v>
      </c>
      <c r="W28" s="95">
        <v>472562</v>
      </c>
      <c r="X28" s="275">
        <v>-45773</v>
      </c>
      <c r="Z28" s="156" t="s">
        <v>168</v>
      </c>
      <c r="AA28" s="156" t="s">
        <v>334</v>
      </c>
      <c r="AB28" s="274">
        <v>-8.8307754637444891</v>
      </c>
      <c r="AE28" s="263"/>
      <c r="AF28" s="259"/>
      <c r="AG28" s="263"/>
      <c r="AH28" s="260"/>
    </row>
    <row r="29" spans="1:64" ht="27.6" x14ac:dyDescent="0.8">
      <c r="B29" s="106"/>
      <c r="C29" s="106"/>
      <c r="D29" s="107"/>
      <c r="E29" s="32"/>
      <c r="F29" s="32"/>
      <c r="G29" s="32"/>
      <c r="T29" s="156" t="s">
        <v>169</v>
      </c>
      <c r="U29" s="95" t="s">
        <v>334</v>
      </c>
      <c r="V29" s="156">
        <v>586899</v>
      </c>
      <c r="W29" s="95">
        <v>530734</v>
      </c>
      <c r="X29" s="275">
        <v>-56165</v>
      </c>
      <c r="Z29" s="156" t="s">
        <v>169</v>
      </c>
      <c r="AA29" s="156" t="s">
        <v>334</v>
      </c>
      <c r="AB29" s="274">
        <v>-9.5697896912415938</v>
      </c>
      <c r="AE29" s="263"/>
      <c r="AF29" s="259"/>
      <c r="AG29" s="259"/>
      <c r="AH29" s="260"/>
    </row>
    <row r="30" spans="1:64" ht="27.6" x14ac:dyDescent="0.8">
      <c r="B30" s="106"/>
      <c r="C30" s="106"/>
      <c r="D30" s="107"/>
      <c r="E30" s="32"/>
      <c r="F30" s="32"/>
      <c r="G30" s="32"/>
      <c r="T30" s="156" t="s">
        <v>170</v>
      </c>
      <c r="U30" s="95" t="s">
        <v>334</v>
      </c>
      <c r="V30" s="156">
        <v>540419</v>
      </c>
      <c r="W30" s="95">
        <v>450529</v>
      </c>
      <c r="X30" s="275">
        <v>-89890</v>
      </c>
      <c r="Z30" s="156" t="s">
        <v>170</v>
      </c>
      <c r="AA30" s="156" t="s">
        <v>334</v>
      </c>
      <c r="AB30" s="274">
        <v>-16.633390017745491</v>
      </c>
      <c r="AE30" s="263"/>
      <c r="AF30" s="259"/>
      <c r="AG30" s="259"/>
      <c r="AH30" s="260"/>
    </row>
    <row r="31" spans="1:64" ht="27.6" x14ac:dyDescent="0.8">
      <c r="B31" s="106"/>
      <c r="C31" s="106"/>
      <c r="D31" s="107"/>
      <c r="E31" s="32"/>
      <c r="F31" s="32"/>
      <c r="G31" s="32"/>
      <c r="T31" s="156" t="s">
        <v>171</v>
      </c>
      <c r="U31" s="95" t="s">
        <v>334</v>
      </c>
      <c r="V31" s="156">
        <v>511975</v>
      </c>
      <c r="W31" s="95">
        <v>480424</v>
      </c>
      <c r="X31" s="275">
        <v>-31551</v>
      </c>
      <c r="Z31" s="156" t="s">
        <v>171</v>
      </c>
      <c r="AA31" s="156" t="s">
        <v>334</v>
      </c>
      <c r="AB31" s="274">
        <v>-6.1626055959763661</v>
      </c>
      <c r="AE31" s="263"/>
      <c r="AF31" s="259"/>
      <c r="AG31" s="259"/>
      <c r="AH31" s="260"/>
    </row>
    <row r="32" spans="1:64" ht="27.6" x14ac:dyDescent="0.8">
      <c r="B32" s="106"/>
      <c r="C32" s="106"/>
      <c r="D32" s="107"/>
      <c r="E32" s="32"/>
      <c r="F32" s="32"/>
      <c r="G32" s="32"/>
      <c r="T32" s="156" t="s">
        <v>142</v>
      </c>
      <c r="U32" s="95" t="s">
        <v>201</v>
      </c>
      <c r="V32" s="156">
        <v>461595</v>
      </c>
      <c r="W32" s="95">
        <v>468503</v>
      </c>
      <c r="X32" s="275">
        <v>6908</v>
      </c>
      <c r="Z32" s="156" t="s">
        <v>142</v>
      </c>
      <c r="AA32" s="156" t="s">
        <v>201</v>
      </c>
      <c r="AB32" s="274">
        <v>1.4965500059576036</v>
      </c>
      <c r="AE32" s="263"/>
      <c r="AF32" s="259"/>
      <c r="AG32" s="259"/>
      <c r="AH32" s="260"/>
    </row>
    <row r="33" spans="2:64" ht="27.6" x14ac:dyDescent="0.8">
      <c r="B33" s="106"/>
      <c r="C33" s="106"/>
      <c r="D33" s="107"/>
      <c r="E33" s="32"/>
      <c r="F33" s="32"/>
      <c r="G33" s="32"/>
      <c r="T33" s="156" t="s">
        <v>143</v>
      </c>
      <c r="U33" s="95" t="s">
        <v>201</v>
      </c>
      <c r="V33" s="156">
        <v>517494</v>
      </c>
      <c r="W33" s="95">
        <v>528986</v>
      </c>
      <c r="X33" s="275">
        <v>11492</v>
      </c>
      <c r="Z33" s="156" t="s">
        <v>143</v>
      </c>
      <c r="AA33" s="156" t="s">
        <v>201</v>
      </c>
      <c r="AB33" s="274">
        <v>2.2207020757728593</v>
      </c>
      <c r="AE33" s="263"/>
      <c r="AF33" s="259"/>
      <c r="AG33" s="259"/>
      <c r="AH33" s="260"/>
    </row>
    <row r="34" spans="2:64" ht="27.6" x14ac:dyDescent="0.8">
      <c r="B34" s="106"/>
      <c r="C34" s="106"/>
      <c r="D34" s="107"/>
      <c r="E34" s="32"/>
      <c r="F34" s="32"/>
      <c r="G34" s="32"/>
      <c r="T34" s="156" t="s">
        <v>187</v>
      </c>
      <c r="U34" s="95" t="s">
        <v>201</v>
      </c>
      <c r="V34" s="156">
        <v>495556</v>
      </c>
      <c r="W34" s="95">
        <v>538997</v>
      </c>
      <c r="X34" s="275">
        <v>43441</v>
      </c>
      <c r="Z34" s="156" t="s">
        <v>187</v>
      </c>
      <c r="AA34" s="156" t="s">
        <v>201</v>
      </c>
      <c r="AB34" s="274">
        <v>8.7661132142482394</v>
      </c>
      <c r="AE34" s="263"/>
      <c r="AF34" s="259"/>
      <c r="AG34" s="259"/>
      <c r="AH34" s="260"/>
    </row>
    <row r="35" spans="2:64" ht="27.6" x14ac:dyDescent="0.8">
      <c r="B35" s="106"/>
      <c r="C35" s="106"/>
      <c r="D35" s="107"/>
      <c r="E35" s="32"/>
      <c r="F35" s="32"/>
      <c r="G35" s="32"/>
      <c r="T35" s="156" t="s">
        <v>188</v>
      </c>
      <c r="U35" s="95" t="s">
        <v>201</v>
      </c>
      <c r="V35" s="156">
        <v>357256</v>
      </c>
      <c r="W35" s="95">
        <v>440591</v>
      </c>
      <c r="X35" s="275">
        <v>83335</v>
      </c>
      <c r="Z35" s="156" t="s">
        <v>188</v>
      </c>
      <c r="AA35" s="156" t="s">
        <v>201</v>
      </c>
      <c r="AB35" s="274">
        <v>23.32641019325078</v>
      </c>
      <c r="AE35" s="263"/>
      <c r="AF35" s="259"/>
      <c r="AG35" s="259"/>
      <c r="AH35" s="260"/>
    </row>
    <row r="36" spans="2:64" ht="27.6" x14ac:dyDescent="0.8">
      <c r="B36" s="106"/>
      <c r="C36" s="106"/>
      <c r="D36" s="107"/>
      <c r="E36" s="32"/>
      <c r="F36" s="32"/>
      <c r="G36" s="32"/>
      <c r="T36" s="156" t="s">
        <v>325</v>
      </c>
      <c r="U36" s="95" t="s">
        <v>201</v>
      </c>
      <c r="V36" s="156">
        <v>252903</v>
      </c>
      <c r="W36" s="95">
        <v>451100</v>
      </c>
      <c r="X36" s="275">
        <v>198197</v>
      </c>
      <c r="Z36" s="156" t="s">
        <v>325</v>
      </c>
      <c r="AA36" s="156" t="s">
        <v>201</v>
      </c>
      <c r="AB36" s="274">
        <v>78.3687817068204</v>
      </c>
      <c r="AE36" s="263"/>
      <c r="AF36" s="259"/>
      <c r="AG36" s="259"/>
      <c r="AH36" s="260"/>
    </row>
    <row r="37" spans="2:64" ht="27.6" x14ac:dyDescent="0.8">
      <c r="B37" s="106"/>
      <c r="C37" s="106"/>
      <c r="D37" s="107"/>
      <c r="E37" s="32"/>
      <c r="F37" s="32"/>
      <c r="G37" s="32"/>
      <c r="T37" s="156" t="s">
        <v>189</v>
      </c>
      <c r="U37" s="95" t="s">
        <v>201</v>
      </c>
      <c r="V37" s="156">
        <v>307646</v>
      </c>
      <c r="W37" s="95">
        <v>534459</v>
      </c>
      <c r="X37" s="275">
        <v>226813</v>
      </c>
      <c r="Z37" s="156" t="s">
        <v>189</v>
      </c>
      <c r="AA37" s="156" t="s">
        <v>201</v>
      </c>
      <c r="AB37" s="274">
        <v>73.725320660759436</v>
      </c>
      <c r="AE37" s="263"/>
      <c r="AF37" s="259"/>
      <c r="AG37" s="259"/>
      <c r="AH37" s="260"/>
    </row>
    <row r="38" spans="2:64" ht="28.2" thickBot="1" x14ac:dyDescent="0.85">
      <c r="B38" s="288"/>
      <c r="C38" s="288"/>
      <c r="D38" s="288"/>
      <c r="E38" s="288"/>
      <c r="F38" s="288"/>
      <c r="G38" s="289"/>
      <c r="H38" s="288"/>
      <c r="T38" s="95" t="s">
        <v>190</v>
      </c>
      <c r="U38" s="95" t="s">
        <v>201</v>
      </c>
      <c r="V38" s="156">
        <v>104883</v>
      </c>
      <c r="W38" s="95">
        <v>164925</v>
      </c>
      <c r="X38" s="275">
        <v>60042</v>
      </c>
      <c r="Z38" s="95" t="s">
        <v>190</v>
      </c>
      <c r="AA38" s="95" t="s">
        <v>201</v>
      </c>
      <c r="AB38" s="274">
        <v>57.24664626297875</v>
      </c>
      <c r="AE38" s="263"/>
      <c r="AF38" s="259"/>
      <c r="AG38" s="259"/>
      <c r="AH38" s="260"/>
    </row>
    <row r="39" spans="2:64" s="40" customFormat="1" ht="28.2" thickBot="1" x14ac:dyDescent="0.85">
      <c r="B39" s="106"/>
      <c r="C39" s="106"/>
      <c r="D39" s="107"/>
      <c r="E39" s="32"/>
      <c r="F39" s="32"/>
      <c r="G39" s="32"/>
      <c r="H39" s="161"/>
      <c r="T39" s="163" t="s">
        <v>349</v>
      </c>
      <c r="U39" s="220" t="s">
        <v>201</v>
      </c>
      <c r="V39" s="52">
        <v>5145505</v>
      </c>
      <c r="W39" s="220">
        <v>5495806</v>
      </c>
      <c r="X39" s="276">
        <v>350301</v>
      </c>
      <c r="Y39" s="42"/>
      <c r="Z39" s="163" t="s">
        <v>349</v>
      </c>
      <c r="AA39" s="52" t="s">
        <v>201</v>
      </c>
      <c r="AB39" s="273">
        <v>6.8079032087229523</v>
      </c>
      <c r="AC39" s="94"/>
      <c r="AD39" s="42"/>
      <c r="AE39" s="263"/>
      <c r="AF39" s="259"/>
      <c r="AG39" s="259"/>
      <c r="AH39" s="260"/>
      <c r="AI39" s="42"/>
      <c r="AJ39" s="42"/>
      <c r="AK39" s="42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</sheetData>
  <mergeCells count="3">
    <mergeCell ref="A1:AC1"/>
    <mergeCell ref="A2:AC2"/>
    <mergeCell ref="A3:AC3"/>
  </mergeCells>
  <phoneticPr fontId="13" type="noConversion"/>
  <pageMargins left="0.75" right="0.5" top="0.59055118110236204" bottom="0.511811023622047" header="0" footer="0.27559055118110198"/>
  <pageSetup paperSize="9" scale="62" orientation="portrait" r:id="rId1"/>
  <headerFooter alignWithMargins="0">
    <oddFooter>&amp;Rhttp://www.atta.or.th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December 2017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15</v>
      </c>
      <c r="C4" s="305"/>
      <c r="D4" s="306"/>
      <c r="E4" s="77" t="s">
        <v>147</v>
      </c>
      <c r="F4" s="77" t="s">
        <v>147</v>
      </c>
      <c r="G4" s="305" t="s">
        <v>35</v>
      </c>
      <c r="H4" s="305"/>
      <c r="I4" s="306"/>
      <c r="J4" s="77" t="s">
        <v>147</v>
      </c>
      <c r="K4" s="77" t="s">
        <v>147</v>
      </c>
      <c r="L4" s="305" t="s">
        <v>46</v>
      </c>
      <c r="M4" s="305"/>
      <c r="N4" s="306"/>
      <c r="O4" s="77" t="s">
        <v>147</v>
      </c>
      <c r="P4" s="77" t="s">
        <v>147</v>
      </c>
      <c r="Q4" s="305" t="s">
        <v>60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M.'!U140</f>
        <v>97698</v>
      </c>
      <c r="C6" s="13">
        <f>+'International Tourist M.'!V140</f>
        <v>32260</v>
      </c>
      <c r="D6" s="13">
        <f>+'International Tourist M.'!W140</f>
        <v>36068</v>
      </c>
      <c r="E6" s="205">
        <f t="shared" ref="E6:E18" si="0">(D6-B6)/B6*100</f>
        <v>-63.082151118753714</v>
      </c>
      <c r="F6" s="205">
        <f t="shared" ref="F6:F18" si="1">(D6-C6)/C6*100</f>
        <v>11.804091754494731</v>
      </c>
      <c r="G6" s="13">
        <f>+'International Tourist M.'!O64</f>
        <v>171</v>
      </c>
      <c r="H6" s="13">
        <f>+'International Tourist M.'!P64</f>
        <v>134</v>
      </c>
      <c r="I6" s="13">
        <f>+'International Tourist M.'!Q64</f>
        <v>49</v>
      </c>
      <c r="J6" s="205">
        <f>(I6-G6)/G6*100</f>
        <v>-71.345029239766077</v>
      </c>
      <c r="K6" s="205">
        <f>(I6-H6)/H6*100</f>
        <v>-63.432835820895527</v>
      </c>
      <c r="L6" s="13">
        <f>+'International Tourist M.'!C178</f>
        <v>144</v>
      </c>
      <c r="M6" s="13">
        <f>+'International Tourist M.'!D178</f>
        <v>2715</v>
      </c>
      <c r="N6" s="13">
        <f>+'International Tourist M.'!E178</f>
        <v>2311</v>
      </c>
      <c r="O6" s="205">
        <f>(N6-L6)/L6*100</f>
        <v>1504.8611111111111</v>
      </c>
      <c r="P6" s="205">
        <f>(N6-M6)/M6*100</f>
        <v>-14.880294659300183</v>
      </c>
      <c r="Q6" s="13">
        <f>+'International Tourist M.'!I140</f>
        <v>1180</v>
      </c>
      <c r="R6" s="13">
        <f>+'International Tourist M.'!J140</f>
        <v>1127</v>
      </c>
      <c r="S6" s="13">
        <f>+'International Tourist M.'!K140</f>
        <v>1850</v>
      </c>
      <c r="T6" s="205">
        <f>(S6-Q6)/Q6*100</f>
        <v>56.779661016949156</v>
      </c>
      <c r="U6" s="205">
        <f>(S6-R6)/R6*100</f>
        <v>64.15261756876663</v>
      </c>
    </row>
    <row r="7" spans="1:21" ht="21" x14ac:dyDescent="0.6">
      <c r="A7" s="48" t="s">
        <v>103</v>
      </c>
      <c r="B7" s="13">
        <f>+'International Tourist M.'!U141</f>
        <v>23489</v>
      </c>
      <c r="C7" s="13">
        <f>+'International Tourist M.'!V141</f>
        <v>28056</v>
      </c>
      <c r="D7" s="13">
        <f>+'International Tourist M.'!W141</f>
        <v>34822</v>
      </c>
      <c r="E7" s="205">
        <f t="shared" si="0"/>
        <v>48.248116139469538</v>
      </c>
      <c r="F7" s="205">
        <f t="shared" si="1"/>
        <v>24.116053607071571</v>
      </c>
      <c r="G7" s="13">
        <f>+'International Tourist M.'!O65</f>
        <v>112</v>
      </c>
      <c r="H7" s="13">
        <f>+'International Tourist M.'!P65</f>
        <v>48</v>
      </c>
      <c r="I7" s="13">
        <f>+'International Tourist M.'!Q65</f>
        <v>93</v>
      </c>
      <c r="J7" s="205">
        <f>(I7-G7)/G7*100</f>
        <v>-16.964285714285715</v>
      </c>
      <c r="K7" s="205">
        <f>(I7-H7)/H7*100</f>
        <v>93.75</v>
      </c>
      <c r="L7" s="13">
        <f>+'International Tourist M.'!C179</f>
        <v>134</v>
      </c>
      <c r="M7" s="13">
        <f>+'International Tourist M.'!D179</f>
        <v>3545</v>
      </c>
      <c r="N7" s="13">
        <f>+'International Tourist M.'!E179</f>
        <v>3113</v>
      </c>
      <c r="O7" s="205">
        <f>(N7-L7)/L7*100</f>
        <v>2223.1343283582087</v>
      </c>
      <c r="P7" s="205">
        <f>(N7-M7)/M7*100</f>
        <v>-12.186177715091679</v>
      </c>
      <c r="Q7" s="13">
        <f>+'International Tourist M.'!I141</f>
        <v>1182</v>
      </c>
      <c r="R7" s="13">
        <f>+'International Tourist M.'!J141</f>
        <v>1607</v>
      </c>
      <c r="S7" s="13">
        <f>+'International Tourist M.'!K141</f>
        <v>1383</v>
      </c>
      <c r="T7" s="205">
        <f>(S7-Q7)/Q7*100</f>
        <v>17.00507614213198</v>
      </c>
      <c r="U7" s="205">
        <f>(S7-R7)/R7*100</f>
        <v>-13.939016801493468</v>
      </c>
    </row>
    <row r="8" spans="1:21" ht="21" x14ac:dyDescent="0.6">
      <c r="A8" s="48" t="s">
        <v>104</v>
      </c>
      <c r="B8" s="13">
        <f>+'International Tourist M.'!U142</f>
        <v>19986</v>
      </c>
      <c r="C8" s="13">
        <f>+'International Tourist M.'!V142</f>
        <v>28055</v>
      </c>
      <c r="D8" s="13">
        <f>+'International Tourist M.'!W142</f>
        <v>12980</v>
      </c>
      <c r="E8" s="205">
        <f t="shared" si="0"/>
        <v>-35.054538176723703</v>
      </c>
      <c r="F8" s="205">
        <f t="shared" si="1"/>
        <v>-53.733737301728745</v>
      </c>
      <c r="G8" s="13">
        <f>+'International Tourist M.'!O66</f>
        <v>74</v>
      </c>
      <c r="H8" s="13">
        <f>+'International Tourist M.'!P66</f>
        <v>5</v>
      </c>
      <c r="I8" s="13">
        <f>+'International Tourist M.'!Q66</f>
        <v>61</v>
      </c>
      <c r="J8" s="205">
        <f t="shared" ref="J8:J17" si="2">(I8-G8)/G8*100</f>
        <v>-17.567567567567568</v>
      </c>
      <c r="K8" s="205">
        <f t="shared" ref="K8:K17" si="3">(I8-H8)/H8*100</f>
        <v>1120</v>
      </c>
      <c r="L8" s="13">
        <f>+'International Tourist M.'!C180</f>
        <v>85</v>
      </c>
      <c r="M8" s="13">
        <f>+'International Tourist M.'!D180</f>
        <v>3966</v>
      </c>
      <c r="N8" s="13">
        <f>+'International Tourist M.'!E180</f>
        <v>2427</v>
      </c>
      <c r="O8" s="205">
        <f t="shared" ref="O8:O17" si="4">(N8-L8)/L8*100</f>
        <v>2755.294117647059</v>
      </c>
      <c r="P8" s="205">
        <f t="shared" ref="P8:P17" si="5">(N8-M8)/M8*100</f>
        <v>-38.804841149773075</v>
      </c>
      <c r="Q8" s="13">
        <f>+'International Tourist M.'!I142</f>
        <v>997</v>
      </c>
      <c r="R8" s="13">
        <f>+'International Tourist M.'!J142</f>
        <v>823</v>
      </c>
      <c r="S8" s="13">
        <f>+'International Tourist M.'!K142</f>
        <v>887</v>
      </c>
      <c r="T8" s="205">
        <f t="shared" ref="T8:T17" si="6">(S8-Q8)/Q8*100</f>
        <v>-11.033099297893681</v>
      </c>
      <c r="U8" s="205">
        <f t="shared" ref="U8:U17" si="7">(S8-R8)/R8*100</f>
        <v>7.7764277035236935</v>
      </c>
    </row>
    <row r="9" spans="1:21" ht="21" x14ac:dyDescent="0.6">
      <c r="A9" s="48" t="s">
        <v>105</v>
      </c>
      <c r="B9" s="13">
        <f>+'International Tourist M.'!U143</f>
        <v>12741</v>
      </c>
      <c r="C9" s="13">
        <f>+'International Tourist M.'!V143</f>
        <v>18934</v>
      </c>
      <c r="D9" s="13">
        <f>+'International Tourist M.'!W143</f>
        <v>6539</v>
      </c>
      <c r="E9" s="205">
        <f t="shared" si="0"/>
        <v>-48.677497841613686</v>
      </c>
      <c r="F9" s="205">
        <f t="shared" si="1"/>
        <v>-65.464244216752931</v>
      </c>
      <c r="G9" s="13">
        <f>+'International Tourist M.'!O67</f>
        <v>102</v>
      </c>
      <c r="H9" s="13">
        <f>+'International Tourist M.'!P67</f>
        <v>48</v>
      </c>
      <c r="I9" s="13">
        <f>+'International Tourist M.'!Q67</f>
        <v>34</v>
      </c>
      <c r="J9" s="205">
        <f t="shared" si="2"/>
        <v>-66.666666666666657</v>
      </c>
      <c r="K9" s="205">
        <f t="shared" si="3"/>
        <v>-29.166666666666668</v>
      </c>
      <c r="L9" s="13">
        <f>+'International Tourist M.'!C181</f>
        <v>122</v>
      </c>
      <c r="M9" s="13">
        <f>+'International Tourist M.'!D181</f>
        <v>1997</v>
      </c>
      <c r="N9" s="13">
        <f>+'International Tourist M.'!E181</f>
        <v>2243</v>
      </c>
      <c r="O9" s="205">
        <f t="shared" si="4"/>
        <v>1738.5245901639344</v>
      </c>
      <c r="P9" s="205">
        <f t="shared" si="5"/>
        <v>12.318477716574861</v>
      </c>
      <c r="Q9" s="13">
        <f>+'International Tourist M.'!I143</f>
        <v>334</v>
      </c>
      <c r="R9" s="13">
        <f>+'International Tourist M.'!J143</f>
        <v>215</v>
      </c>
      <c r="S9" s="13">
        <f>+'International Tourist M.'!K143</f>
        <v>330</v>
      </c>
      <c r="T9" s="205">
        <f t="shared" si="6"/>
        <v>-1.1976047904191618</v>
      </c>
      <c r="U9" s="205">
        <f t="shared" si="7"/>
        <v>53.488372093023251</v>
      </c>
    </row>
    <row r="10" spans="1:21" ht="21" x14ac:dyDescent="0.6">
      <c r="A10" s="48" t="s">
        <v>106</v>
      </c>
      <c r="B10" s="13">
        <f>+'International Tourist M.'!U144</f>
        <v>8685</v>
      </c>
      <c r="C10" s="13">
        <f>+'International Tourist M.'!V144</f>
        <v>10687</v>
      </c>
      <c r="D10" s="13">
        <f>+'International Tourist M.'!W144</f>
        <v>8496</v>
      </c>
      <c r="E10" s="205">
        <f t="shared" si="0"/>
        <v>-2.1761658031088085</v>
      </c>
      <c r="F10" s="205">
        <f t="shared" si="1"/>
        <v>-20.501543931879855</v>
      </c>
      <c r="G10" s="13">
        <f>+'International Tourist M.'!O68</f>
        <v>27</v>
      </c>
      <c r="H10" s="13">
        <f>+'International Tourist M.'!P68</f>
        <v>4</v>
      </c>
      <c r="I10" s="13">
        <f>+'International Tourist M.'!Q68</f>
        <v>24</v>
      </c>
      <c r="J10" s="205">
        <f t="shared" si="2"/>
        <v>-11.111111111111111</v>
      </c>
      <c r="K10" s="205">
        <f t="shared" si="3"/>
        <v>500</v>
      </c>
      <c r="L10" s="13">
        <f>+'International Tourist M.'!C182</f>
        <v>240</v>
      </c>
      <c r="M10" s="13">
        <f>+'International Tourist M.'!D182</f>
        <v>1817</v>
      </c>
      <c r="N10" s="13">
        <f>+'International Tourist M.'!E182</f>
        <v>1719</v>
      </c>
      <c r="O10" s="205">
        <f t="shared" si="4"/>
        <v>616.25</v>
      </c>
      <c r="P10" s="205">
        <f t="shared" si="5"/>
        <v>-5.3935057787561913</v>
      </c>
      <c r="Q10" s="13">
        <f>+'International Tourist M.'!I144</f>
        <v>166</v>
      </c>
      <c r="R10" s="13">
        <f>+'International Tourist M.'!J144</f>
        <v>131</v>
      </c>
      <c r="S10" s="13">
        <f>+'International Tourist M.'!K144</f>
        <v>247</v>
      </c>
      <c r="T10" s="205">
        <f t="shared" si="6"/>
        <v>48.795180722891565</v>
      </c>
      <c r="U10" s="205">
        <f t="shared" si="7"/>
        <v>88.549618320610691</v>
      </c>
    </row>
    <row r="11" spans="1:21" ht="21" x14ac:dyDescent="0.6">
      <c r="A11" s="48" t="s">
        <v>107</v>
      </c>
      <c r="B11" s="13">
        <f>+'International Tourist M.'!U145</f>
        <v>7457</v>
      </c>
      <c r="C11" s="13">
        <f>+'International Tourist M.'!V145</f>
        <v>8633</v>
      </c>
      <c r="D11" s="13">
        <f>+'International Tourist M.'!W145</f>
        <v>5698</v>
      </c>
      <c r="E11" s="205">
        <f t="shared" si="0"/>
        <v>-23.588574493764249</v>
      </c>
      <c r="F11" s="205">
        <f t="shared" si="1"/>
        <v>-33.99745163905942</v>
      </c>
      <c r="G11" s="13">
        <f>+'International Tourist M.'!O69</f>
        <v>83</v>
      </c>
      <c r="H11" s="13">
        <f>+'International Tourist M.'!P69</f>
        <v>0</v>
      </c>
      <c r="I11" s="13">
        <f>+'International Tourist M.'!Q69</f>
        <v>24</v>
      </c>
      <c r="J11" s="205">
        <f t="shared" si="2"/>
        <v>-71.084337349397586</v>
      </c>
      <c r="K11" s="205" t="e">
        <f t="shared" si="3"/>
        <v>#DIV/0!</v>
      </c>
      <c r="L11" s="13">
        <f>+'International Tourist M.'!C183</f>
        <v>1048</v>
      </c>
      <c r="M11" s="13">
        <f>+'International Tourist M.'!D183</f>
        <v>815</v>
      </c>
      <c r="N11" s="13">
        <f>+'International Tourist M.'!E183</f>
        <v>1885</v>
      </c>
      <c r="O11" s="205">
        <f t="shared" si="4"/>
        <v>79.86641221374046</v>
      </c>
      <c r="P11" s="205">
        <f t="shared" si="5"/>
        <v>131.28834355828221</v>
      </c>
      <c r="Q11" s="13">
        <f>+'International Tourist M.'!I145</f>
        <v>102</v>
      </c>
      <c r="R11" s="13">
        <f>+'International Tourist M.'!J145</f>
        <v>99</v>
      </c>
      <c r="S11" s="13">
        <f>+'International Tourist M.'!K145</f>
        <v>64</v>
      </c>
      <c r="T11" s="205">
        <f t="shared" si="6"/>
        <v>-37.254901960784316</v>
      </c>
      <c r="U11" s="205">
        <f t="shared" si="7"/>
        <v>-35.353535353535356</v>
      </c>
    </row>
    <row r="12" spans="1:21" ht="21" x14ac:dyDescent="0.6">
      <c r="A12" s="48" t="s">
        <v>108</v>
      </c>
      <c r="B12" s="13">
        <f>+'International Tourist M.'!U146</f>
        <v>8282</v>
      </c>
      <c r="C12" s="13">
        <f>+'International Tourist M.'!V146</f>
        <v>8319</v>
      </c>
      <c r="D12" s="13">
        <f>+'International Tourist M.'!W146</f>
        <v>5507</v>
      </c>
      <c r="E12" s="205">
        <f t="shared" si="0"/>
        <v>-33.506399420429851</v>
      </c>
      <c r="F12" s="205">
        <f t="shared" si="1"/>
        <v>-33.802139680250029</v>
      </c>
      <c r="G12" s="13">
        <f>+'International Tourist M.'!O70</f>
        <v>35</v>
      </c>
      <c r="H12" s="13">
        <f>+'International Tourist M.'!P70</f>
        <v>27</v>
      </c>
      <c r="I12" s="13">
        <f>+'International Tourist M.'!Q70</f>
        <v>4</v>
      </c>
      <c r="J12" s="205">
        <f t="shared" si="2"/>
        <v>-88.571428571428569</v>
      </c>
      <c r="K12" s="205">
        <f t="shared" si="3"/>
        <v>-85.18518518518519</v>
      </c>
      <c r="L12" s="13">
        <f>+'International Tourist M.'!C184</f>
        <v>2543</v>
      </c>
      <c r="M12" s="13">
        <f>+'International Tourist M.'!D184</f>
        <v>1904</v>
      </c>
      <c r="N12" s="13">
        <f>+'International Tourist M.'!E184</f>
        <v>2690</v>
      </c>
      <c r="O12" s="205">
        <f t="shared" si="4"/>
        <v>5.7805741250491547</v>
      </c>
      <c r="P12" s="205">
        <f t="shared" si="5"/>
        <v>41.281512605042018</v>
      </c>
      <c r="Q12" s="13">
        <f>+'International Tourist M.'!I146</f>
        <v>292</v>
      </c>
      <c r="R12" s="13">
        <f>+'International Tourist M.'!J146</f>
        <v>291</v>
      </c>
      <c r="S12" s="13">
        <f>+'International Tourist M.'!K146</f>
        <v>463</v>
      </c>
      <c r="T12" s="205">
        <f t="shared" si="6"/>
        <v>58.561643835616437</v>
      </c>
      <c r="U12" s="205">
        <f t="shared" si="7"/>
        <v>59.106529209621996</v>
      </c>
    </row>
    <row r="13" spans="1:21" ht="21" x14ac:dyDescent="0.6">
      <c r="A13" s="48" t="s">
        <v>109</v>
      </c>
      <c r="B13" s="13">
        <f>+'International Tourist M.'!U147</f>
        <v>8235</v>
      </c>
      <c r="C13" s="13">
        <f>+'International Tourist M.'!V147</f>
        <v>11252</v>
      </c>
      <c r="D13" s="13">
        <f>+'International Tourist M.'!W147</f>
        <v>5666</v>
      </c>
      <c r="E13" s="205">
        <f t="shared" si="0"/>
        <v>-31.196114146933816</v>
      </c>
      <c r="F13" s="205">
        <f t="shared" si="1"/>
        <v>-49.644507643085674</v>
      </c>
      <c r="G13" s="13">
        <f>+'International Tourist M.'!O71</f>
        <v>0</v>
      </c>
      <c r="H13" s="13">
        <f>+'International Tourist M.'!P71</f>
        <v>38</v>
      </c>
      <c r="I13" s="13">
        <f>+'International Tourist M.'!Q71</f>
        <v>22</v>
      </c>
      <c r="J13" s="205" t="e">
        <f t="shared" si="2"/>
        <v>#DIV/0!</v>
      </c>
      <c r="K13" s="205">
        <f t="shared" si="3"/>
        <v>-42.105263157894733</v>
      </c>
      <c r="L13" s="13">
        <f>+'International Tourist M.'!C185</f>
        <v>2190</v>
      </c>
      <c r="M13" s="13">
        <f>+'International Tourist M.'!D185</f>
        <v>1120</v>
      </c>
      <c r="N13" s="13">
        <f>+'International Tourist M.'!E185</f>
        <v>2353</v>
      </c>
      <c r="O13" s="205">
        <f t="shared" si="4"/>
        <v>7.4429223744292239</v>
      </c>
      <c r="P13" s="205">
        <f t="shared" si="5"/>
        <v>110.08928571428571</v>
      </c>
      <c r="Q13" s="13">
        <f>+'International Tourist M.'!I147</f>
        <v>256</v>
      </c>
      <c r="R13" s="13">
        <f>+'International Tourist M.'!J147</f>
        <v>176</v>
      </c>
      <c r="S13" s="13">
        <f>+'International Tourist M.'!K147</f>
        <v>159</v>
      </c>
      <c r="T13" s="205">
        <f t="shared" si="6"/>
        <v>-37.890625</v>
      </c>
      <c r="U13" s="205">
        <f t="shared" si="7"/>
        <v>-9.6590909090909083</v>
      </c>
    </row>
    <row r="14" spans="1:21" ht="21" x14ac:dyDescent="0.6">
      <c r="A14" s="48" t="s">
        <v>125</v>
      </c>
      <c r="B14" s="13">
        <f>+'International Tourist M.'!U148</f>
        <v>8082</v>
      </c>
      <c r="C14" s="13">
        <f>+'International Tourist M.'!V148</f>
        <v>11178</v>
      </c>
      <c r="D14" s="13">
        <f>+'International Tourist M.'!W148</f>
        <v>5573</v>
      </c>
      <c r="E14" s="205">
        <f t="shared" si="0"/>
        <v>-31.044295966344965</v>
      </c>
      <c r="F14" s="205">
        <f t="shared" si="1"/>
        <v>-50.143138307389513</v>
      </c>
      <c r="G14" s="13">
        <f>+'International Tourist M.'!O72</f>
        <v>0</v>
      </c>
      <c r="H14" s="13">
        <f>+'International Tourist M.'!P72</f>
        <v>32</v>
      </c>
      <c r="I14" s="13">
        <f>+'International Tourist M.'!Q72</f>
        <v>18</v>
      </c>
      <c r="J14" s="205" t="e">
        <f t="shared" si="2"/>
        <v>#DIV/0!</v>
      </c>
      <c r="K14" s="205">
        <f t="shared" si="3"/>
        <v>-43.75</v>
      </c>
      <c r="L14" s="13">
        <f>+'International Tourist M.'!C186</f>
        <v>2279</v>
      </c>
      <c r="M14" s="13">
        <f>+'International Tourist M.'!D186</f>
        <v>1359</v>
      </c>
      <c r="N14" s="13">
        <f>+'International Tourist M.'!E186</f>
        <v>2058</v>
      </c>
      <c r="O14" s="205">
        <f t="shared" si="4"/>
        <v>-9.6972356296621314</v>
      </c>
      <c r="P14" s="205">
        <f t="shared" si="5"/>
        <v>51.434878587196465</v>
      </c>
      <c r="Q14" s="13">
        <f>+'International Tourist M.'!I148</f>
        <v>233</v>
      </c>
      <c r="R14" s="13">
        <f>+'International Tourist M.'!J148</f>
        <v>95</v>
      </c>
      <c r="S14" s="13">
        <f>+'International Tourist M.'!K148</f>
        <v>288</v>
      </c>
      <c r="T14" s="205">
        <f t="shared" si="6"/>
        <v>23.605150214592275</v>
      </c>
      <c r="U14" s="205">
        <f t="shared" si="7"/>
        <v>203.15789473684211</v>
      </c>
    </row>
    <row r="15" spans="1:21" ht="21" x14ac:dyDescent="0.6">
      <c r="A15" s="48" t="s">
        <v>110</v>
      </c>
      <c r="B15" s="13">
        <f>+'International Tourist M.'!U149</f>
        <v>16442</v>
      </c>
      <c r="C15" s="13">
        <f>+'International Tourist M.'!V149</f>
        <v>19866</v>
      </c>
      <c r="D15" s="13">
        <f>+'International Tourist M.'!W149</f>
        <v>10760</v>
      </c>
      <c r="E15" s="205">
        <f t="shared" si="0"/>
        <v>-34.557839678871183</v>
      </c>
      <c r="F15" s="205">
        <f t="shared" si="1"/>
        <v>-45.837108627806302</v>
      </c>
      <c r="G15" s="13">
        <f>+'International Tourist M.'!O73</f>
        <v>10</v>
      </c>
      <c r="H15" s="13">
        <f>+'International Tourist M.'!P73</f>
        <v>30</v>
      </c>
      <c r="I15" s="13">
        <f>+'International Tourist M.'!Q73</f>
        <v>2</v>
      </c>
      <c r="J15" s="205">
        <f t="shared" si="2"/>
        <v>-80</v>
      </c>
      <c r="K15" s="205">
        <f t="shared" si="3"/>
        <v>-93.333333333333329</v>
      </c>
      <c r="L15" s="13">
        <f>+'International Tourist M.'!C187</f>
        <v>3013</v>
      </c>
      <c r="M15" s="13">
        <f>+'International Tourist M.'!D187</f>
        <v>1566</v>
      </c>
      <c r="N15" s="13">
        <f>+'International Tourist M.'!E187</f>
        <v>1899</v>
      </c>
      <c r="O15" s="205">
        <f t="shared" si="4"/>
        <v>-36.973116495187519</v>
      </c>
      <c r="P15" s="205">
        <f t="shared" si="5"/>
        <v>21.264367816091951</v>
      </c>
      <c r="Q15" s="13">
        <f>+'International Tourist M.'!I149</f>
        <v>330</v>
      </c>
      <c r="R15" s="13">
        <f>+'International Tourist M.'!J149</f>
        <v>374</v>
      </c>
      <c r="S15" s="13">
        <f>+'International Tourist M.'!K149</f>
        <v>286</v>
      </c>
      <c r="T15" s="205">
        <f t="shared" si="6"/>
        <v>-13.333333333333334</v>
      </c>
      <c r="U15" s="205">
        <f t="shared" si="7"/>
        <v>-23.52941176470588</v>
      </c>
    </row>
    <row r="16" spans="1:21" ht="21" x14ac:dyDescent="0.6">
      <c r="A16" s="48" t="s">
        <v>111</v>
      </c>
      <c r="B16" s="13">
        <f>+'International Tourist M.'!U150</f>
        <v>26832</v>
      </c>
      <c r="C16" s="13">
        <f>+'International Tourist M.'!V150</f>
        <v>27107</v>
      </c>
      <c r="D16" s="13">
        <f>+'International Tourist M.'!W150</f>
        <v>16450</v>
      </c>
      <c r="E16" s="205">
        <f t="shared" si="0"/>
        <v>-38.692605843768632</v>
      </c>
      <c r="F16" s="205">
        <f t="shared" si="1"/>
        <v>-39.314568192717743</v>
      </c>
      <c r="G16" s="13">
        <f>+'International Tourist M.'!O74</f>
        <v>168</v>
      </c>
      <c r="H16" s="13">
        <f>+'International Tourist M.'!P74</f>
        <v>123</v>
      </c>
      <c r="I16" s="13">
        <f>+'International Tourist M.'!Q74</f>
        <v>177</v>
      </c>
      <c r="J16" s="205">
        <f t="shared" si="2"/>
        <v>5.3571428571428568</v>
      </c>
      <c r="K16" s="205">
        <f t="shared" si="3"/>
        <v>43.902439024390247</v>
      </c>
      <c r="L16" s="13">
        <f>+'International Tourist M.'!C188</f>
        <v>3062</v>
      </c>
      <c r="M16" s="13">
        <f>+'International Tourist M.'!D188</f>
        <v>1941</v>
      </c>
      <c r="N16" s="13">
        <f>+'International Tourist M.'!E188</f>
        <v>2911</v>
      </c>
      <c r="O16" s="205">
        <f t="shared" si="4"/>
        <v>-4.9314173742651857</v>
      </c>
      <c r="P16" s="205">
        <f t="shared" si="5"/>
        <v>49.974240082431734</v>
      </c>
      <c r="Q16" s="13">
        <f>+'International Tourist M.'!I150</f>
        <v>1222</v>
      </c>
      <c r="R16" s="13">
        <f>+'International Tourist M.'!J150</f>
        <v>1351</v>
      </c>
      <c r="S16" s="13">
        <f>+'International Tourist M.'!K150</f>
        <v>1493</v>
      </c>
      <c r="T16" s="205">
        <f t="shared" si="6"/>
        <v>22.176759410801964</v>
      </c>
      <c r="U16" s="205">
        <f t="shared" si="7"/>
        <v>10.510732790525537</v>
      </c>
    </row>
    <row r="17" spans="1:21" ht="21" x14ac:dyDescent="0.6">
      <c r="A17" s="48" t="s">
        <v>112</v>
      </c>
      <c r="B17" s="13">
        <f>+'International Tourist M.'!U151</f>
        <v>28090</v>
      </c>
      <c r="C17" s="13">
        <f>+'International Tourist M.'!V151</f>
        <v>31287</v>
      </c>
      <c r="D17" s="13">
        <f>+'International Tourist M.'!W151</f>
        <v>5802</v>
      </c>
      <c r="E17" s="205">
        <f t="shared" si="0"/>
        <v>-79.344962620149516</v>
      </c>
      <c r="F17" s="205">
        <f t="shared" si="1"/>
        <v>-81.455556620960778</v>
      </c>
      <c r="G17" s="13">
        <f>+'International Tourist M.'!O75</f>
        <v>38</v>
      </c>
      <c r="H17" s="13">
        <f>+'International Tourist M.'!P75</f>
        <v>109</v>
      </c>
      <c r="I17" s="13">
        <f>+'International Tourist M.'!Q75</f>
        <v>6</v>
      </c>
      <c r="J17" s="205">
        <f t="shared" si="2"/>
        <v>-84.210526315789465</v>
      </c>
      <c r="K17" s="205">
        <f t="shared" si="3"/>
        <v>-94.495412844036693</v>
      </c>
      <c r="L17" s="13">
        <f>+'International Tourist M.'!C189</f>
        <v>2616</v>
      </c>
      <c r="M17" s="13">
        <f>+'International Tourist M.'!D189</f>
        <v>2202</v>
      </c>
      <c r="N17" s="13">
        <f>+'International Tourist M.'!E189</f>
        <v>651</v>
      </c>
      <c r="O17" s="205">
        <f t="shared" si="4"/>
        <v>-75.114678899082563</v>
      </c>
      <c r="P17" s="205">
        <f t="shared" si="5"/>
        <v>-70.435967302452312</v>
      </c>
      <c r="Q17" s="13">
        <f>+'International Tourist M.'!I151</f>
        <v>817</v>
      </c>
      <c r="R17" s="13">
        <f>+'International Tourist M.'!J151</f>
        <v>766</v>
      </c>
      <c r="S17" s="13">
        <f>+'International Tourist M.'!K151</f>
        <v>613</v>
      </c>
      <c r="T17" s="205">
        <f t="shared" si="6"/>
        <v>-24.969400244798042</v>
      </c>
      <c r="U17" s="205">
        <f t="shared" si="7"/>
        <v>-19.973890339425587</v>
      </c>
    </row>
    <row r="18" spans="1:21" ht="21" x14ac:dyDescent="0.6">
      <c r="A18" s="48" t="s">
        <v>113</v>
      </c>
      <c r="B18" s="14">
        <f t="shared" ref="B18:S18" si="8">SUM(B6:B17)</f>
        <v>266019</v>
      </c>
      <c r="C18" s="14">
        <f t="shared" si="8"/>
        <v>235634</v>
      </c>
      <c r="D18" s="14">
        <f t="shared" si="8"/>
        <v>154361</v>
      </c>
      <c r="E18" s="205">
        <f t="shared" si="0"/>
        <v>-41.973693608351283</v>
      </c>
      <c r="F18" s="205">
        <f t="shared" si="1"/>
        <v>-34.491202458049344</v>
      </c>
      <c r="G18" s="14">
        <f t="shared" si="8"/>
        <v>820</v>
      </c>
      <c r="H18" s="14">
        <f t="shared" si="8"/>
        <v>598</v>
      </c>
      <c r="I18" s="14">
        <f t="shared" si="8"/>
        <v>514</v>
      </c>
      <c r="J18" s="205">
        <f>(I18-G18)/G18*100</f>
        <v>-37.31707317073171</v>
      </c>
      <c r="K18" s="205">
        <f>(I18-H18)/H18*100</f>
        <v>-14.046822742474916</v>
      </c>
      <c r="L18" s="14">
        <f t="shared" si="8"/>
        <v>17476</v>
      </c>
      <c r="M18" s="14">
        <f t="shared" si="8"/>
        <v>24947</v>
      </c>
      <c r="N18" s="14">
        <f t="shared" si="8"/>
        <v>26260</v>
      </c>
      <c r="O18" s="205">
        <f>(N18-L18)/L18*100</f>
        <v>50.263218127718012</v>
      </c>
      <c r="P18" s="205">
        <f>(N18-M18)/M18*100</f>
        <v>5.2631578947368416</v>
      </c>
      <c r="Q18" s="14">
        <f t="shared" si="8"/>
        <v>7111</v>
      </c>
      <c r="R18" s="14">
        <f t="shared" si="8"/>
        <v>7055</v>
      </c>
      <c r="S18" s="14">
        <f t="shared" si="8"/>
        <v>8063</v>
      </c>
      <c r="T18" s="205">
        <f>(S18-Q18)/Q18*100</f>
        <v>13.387709182955984</v>
      </c>
      <c r="U18" s="205">
        <f>(S18-R18)/R18*100</f>
        <v>14.287739192062368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65</v>
      </c>
      <c r="C22" s="305"/>
      <c r="D22" s="306"/>
      <c r="E22" s="77" t="s">
        <v>147</v>
      </c>
      <c r="F22" s="77" t="s">
        <v>147</v>
      </c>
      <c r="G22" s="305" t="s">
        <v>84</v>
      </c>
      <c r="H22" s="305"/>
      <c r="I22" s="306"/>
      <c r="J22" s="77" t="s">
        <v>147</v>
      </c>
      <c r="K22" s="77" t="s">
        <v>147</v>
      </c>
      <c r="L22" s="305" t="s">
        <v>94</v>
      </c>
      <c r="M22" s="305"/>
      <c r="N22" s="306"/>
      <c r="O22" s="77" t="s">
        <v>147</v>
      </c>
      <c r="P22" s="77" t="s">
        <v>147</v>
      </c>
      <c r="Q22" s="305" t="s">
        <v>96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M.'!R140</f>
        <v>373</v>
      </c>
      <c r="C24" s="13">
        <f>+'International Tourist M.'!S140</f>
        <v>69</v>
      </c>
      <c r="D24" s="13">
        <f>+'International Tourist M.'!T140</f>
        <v>14</v>
      </c>
      <c r="E24" s="205">
        <f>(D24-B24)/B24*100</f>
        <v>-96.246648793565683</v>
      </c>
      <c r="F24" s="205">
        <f>(D24-C24)/C24*100</f>
        <v>-79.710144927536234</v>
      </c>
      <c r="G24" s="13">
        <f>+'International Tourist M.'!I26</f>
        <v>7</v>
      </c>
      <c r="H24" s="13">
        <f>+'International Tourist M.'!J26</f>
        <v>20</v>
      </c>
      <c r="I24" s="13">
        <f>+'International Tourist M.'!K26</f>
        <v>5</v>
      </c>
      <c r="J24" s="205">
        <f>(I24-G24)/G24*100</f>
        <v>-28.571428571428569</v>
      </c>
      <c r="K24" s="205">
        <f>(I24-H24)/H24*100</f>
        <v>-75</v>
      </c>
      <c r="L24" s="13">
        <f>+'International Tourist M.'!L8</f>
        <v>4</v>
      </c>
      <c r="M24" s="13">
        <f>+'International Tourist M.'!M8</f>
        <v>0</v>
      </c>
      <c r="N24" s="13">
        <f>+'International Tourist M.'!N8</f>
        <v>0</v>
      </c>
      <c r="O24" s="205">
        <f>(N24-L24)/L24*100</f>
        <v>-100</v>
      </c>
      <c r="P24" s="205" t="e">
        <f>(N24-M24)/M24*100</f>
        <v>#DIV/0!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8" t="s">
        <v>103</v>
      </c>
      <c r="B25" s="13">
        <f>+'International Tourist M.'!R141</f>
        <v>112</v>
      </c>
      <c r="C25" s="13">
        <f>+'International Tourist M.'!S141</f>
        <v>120</v>
      </c>
      <c r="D25" s="13">
        <f>+'International Tourist M.'!T141</f>
        <v>101</v>
      </c>
      <c r="E25" s="205">
        <f>(D25-B25)/B25*100</f>
        <v>-9.8214285714285712</v>
      </c>
      <c r="F25" s="205">
        <f>(D25-C25)/C25*100</f>
        <v>-15.833333333333332</v>
      </c>
      <c r="G25" s="13">
        <f>+'International Tourist M.'!I27</f>
        <v>8</v>
      </c>
      <c r="H25" s="13">
        <f>+'International Tourist M.'!J27</f>
        <v>24</v>
      </c>
      <c r="I25" s="13">
        <f>+'International Tourist M.'!K27</f>
        <v>11</v>
      </c>
      <c r="J25" s="205">
        <f>(I25-G25)/G25*100</f>
        <v>37.5</v>
      </c>
      <c r="K25" s="205">
        <f>(I25-H25)/H25*100</f>
        <v>-54.166666666666664</v>
      </c>
      <c r="L25" s="13">
        <f>+'International Tourist M.'!L9</f>
        <v>4</v>
      </c>
      <c r="M25" s="13">
        <f>+'International Tourist M.'!M9</f>
        <v>0</v>
      </c>
      <c r="N25" s="13">
        <f>+'International Tourist M.'!N9</f>
        <v>0</v>
      </c>
      <c r="O25" s="205">
        <f>(N25-L25)/L25*100</f>
        <v>-100</v>
      </c>
      <c r="P25" s="205" t="e">
        <f>(N25-M25)/M25*100</f>
        <v>#DIV/0!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8" t="s">
        <v>104</v>
      </c>
      <c r="B26" s="13">
        <f>+'International Tourist M.'!R142</f>
        <v>45</v>
      </c>
      <c r="C26" s="13">
        <f>+'International Tourist M.'!S142</f>
        <v>111</v>
      </c>
      <c r="D26" s="13">
        <f>+'International Tourist M.'!T142</f>
        <v>151</v>
      </c>
      <c r="E26" s="205">
        <f t="shared" ref="E26:E36" si="9">(D26-B26)/B26*100</f>
        <v>235.55555555555557</v>
      </c>
      <c r="F26" s="205">
        <f t="shared" ref="F26:F36" si="10">(D26-C26)/C26*100</f>
        <v>36.036036036036037</v>
      </c>
      <c r="G26" s="13">
        <f>+'International Tourist M.'!I28</f>
        <v>0</v>
      </c>
      <c r="H26" s="13">
        <f>+'International Tourist M.'!J28</f>
        <v>0</v>
      </c>
      <c r="I26" s="13">
        <f>+'International Tourist M.'!K28</f>
        <v>30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M.'!L10</f>
        <v>2</v>
      </c>
      <c r="M26" s="13">
        <f>+'International Tourist M.'!M10</f>
        <v>0</v>
      </c>
      <c r="N26" s="13">
        <f>+'International Tourist M.'!N10</f>
        <v>0</v>
      </c>
      <c r="O26" s="205">
        <f t="shared" ref="O26:O36" si="13">(N26-L26)/L26*100</f>
        <v>-100</v>
      </c>
      <c r="P26" s="205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M.'!R143</f>
        <v>39</v>
      </c>
      <c r="C27" s="13">
        <f>+'International Tourist M.'!S143</f>
        <v>35</v>
      </c>
      <c r="D27" s="13">
        <f>+'International Tourist M.'!T143</f>
        <v>25</v>
      </c>
      <c r="E27" s="205">
        <f t="shared" si="9"/>
        <v>-35.897435897435898</v>
      </c>
      <c r="F27" s="205">
        <f t="shared" si="10"/>
        <v>-28.571428571428569</v>
      </c>
      <c r="G27" s="13">
        <f>+'International Tourist M.'!I29</f>
        <v>0</v>
      </c>
      <c r="H27" s="13">
        <f>+'International Tourist M.'!J29</f>
        <v>0</v>
      </c>
      <c r="I27" s="13">
        <f>+'International Tourist M.'!K29</f>
        <v>15</v>
      </c>
      <c r="J27" s="205" t="e">
        <f t="shared" si="11"/>
        <v>#DIV/0!</v>
      </c>
      <c r="K27" s="205" t="e">
        <f t="shared" si="12"/>
        <v>#DIV/0!</v>
      </c>
      <c r="L27" s="13">
        <f>+'International Tourist M.'!L11</f>
        <v>31</v>
      </c>
      <c r="M27" s="13">
        <f>+'International Tourist M.'!M11</f>
        <v>0</v>
      </c>
      <c r="N27" s="13">
        <f>+'International Tourist M.'!N11</f>
        <v>0</v>
      </c>
      <c r="O27" s="205">
        <f t="shared" si="13"/>
        <v>-100</v>
      </c>
      <c r="P27" s="205" t="e">
        <f t="shared" si="14"/>
        <v>#DIV/0!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8" t="s">
        <v>106</v>
      </c>
      <c r="B28" s="13">
        <f>+'International Tourist M.'!R144</f>
        <v>2</v>
      </c>
      <c r="C28" s="13">
        <f>+'International Tourist M.'!S144</f>
        <v>62</v>
      </c>
      <c r="D28" s="13">
        <f>+'International Tourist M.'!T144</f>
        <v>4</v>
      </c>
      <c r="E28" s="205">
        <f t="shared" si="9"/>
        <v>100</v>
      </c>
      <c r="F28" s="205">
        <f t="shared" si="10"/>
        <v>-93.548387096774192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M.'!L12</f>
        <v>24</v>
      </c>
      <c r="M28" s="13">
        <f>+'International Tourist M.'!M12</f>
        <v>0</v>
      </c>
      <c r="N28" s="13">
        <f>+'International Tourist M.'!N12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8" t="s">
        <v>107</v>
      </c>
      <c r="B29" s="13">
        <f>+'International Tourist M.'!R145</f>
        <v>21</v>
      </c>
      <c r="C29" s="13">
        <f>+'International Tourist M.'!S145</f>
        <v>48</v>
      </c>
      <c r="D29" s="13">
        <f>+'International Tourist M.'!T145</f>
        <v>11</v>
      </c>
      <c r="E29" s="205">
        <f t="shared" si="9"/>
        <v>-47.619047619047613</v>
      </c>
      <c r="F29" s="205">
        <f t="shared" si="10"/>
        <v>-77.083333333333343</v>
      </c>
      <c r="G29" s="13">
        <f>+'International Tourist M.'!I31</f>
        <v>0</v>
      </c>
      <c r="H29" s="13">
        <f>+'International Tourist M.'!J31</f>
        <v>0</v>
      </c>
      <c r="I29" s="13">
        <f>+'International Tourist M.'!K31</f>
        <v>4</v>
      </c>
      <c r="J29" s="205" t="e">
        <f t="shared" si="11"/>
        <v>#DIV/0!</v>
      </c>
      <c r="K29" s="205" t="e">
        <f t="shared" si="12"/>
        <v>#DIV/0!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8" t="s">
        <v>108</v>
      </c>
      <c r="B30" s="13">
        <f>+'International Tourist M.'!R146</f>
        <v>54</v>
      </c>
      <c r="C30" s="13">
        <f>+'International Tourist M.'!S146</f>
        <v>32</v>
      </c>
      <c r="D30" s="13">
        <f>+'International Tourist M.'!T146</f>
        <v>2</v>
      </c>
      <c r="E30" s="205">
        <f t="shared" si="9"/>
        <v>-96.296296296296291</v>
      </c>
      <c r="F30" s="205">
        <f t="shared" si="10"/>
        <v>-93.75</v>
      </c>
      <c r="G30" s="13">
        <f>+'International Tourist M.'!I32</f>
        <v>0</v>
      </c>
      <c r="H30" s="13">
        <f>+'International Tourist M.'!J32</f>
        <v>8</v>
      </c>
      <c r="I30" s="13">
        <f>+'International Tourist M.'!K32</f>
        <v>0</v>
      </c>
      <c r="J30" s="205" t="e">
        <f t="shared" si="11"/>
        <v>#DIV/0!</v>
      </c>
      <c r="K30" s="205">
        <f t="shared" si="12"/>
        <v>-100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8" t="s">
        <v>109</v>
      </c>
      <c r="B31" s="13">
        <f>+'International Tourist M.'!R147</f>
        <v>6</v>
      </c>
      <c r="C31" s="13">
        <f>+'International Tourist M.'!S147</f>
        <v>59</v>
      </c>
      <c r="D31" s="13">
        <f>+'International Tourist M.'!T147</f>
        <v>39</v>
      </c>
      <c r="E31" s="205">
        <f t="shared" si="9"/>
        <v>550</v>
      </c>
      <c r="F31" s="205">
        <f t="shared" si="10"/>
        <v>-33.898305084745758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8" t="s">
        <v>125</v>
      </c>
      <c r="B32" s="13">
        <f>+'International Tourist M.'!R148</f>
        <v>26</v>
      </c>
      <c r="C32" s="13">
        <f>+'International Tourist M.'!S148</f>
        <v>30</v>
      </c>
      <c r="D32" s="13">
        <f>+'International Tourist M.'!T148</f>
        <v>9</v>
      </c>
      <c r="E32" s="205">
        <f t="shared" si="9"/>
        <v>-65.384615384615387</v>
      </c>
      <c r="F32" s="205">
        <f t="shared" si="10"/>
        <v>-70</v>
      </c>
      <c r="G32" s="13">
        <f>+'International Tourist M.'!I34</f>
        <v>15</v>
      </c>
      <c r="H32" s="13">
        <f>+'International Tourist M.'!J34</f>
        <v>0</v>
      </c>
      <c r="I32" s="13">
        <f>+'International Tourist M.'!K34</f>
        <v>0</v>
      </c>
      <c r="J32" s="205">
        <f t="shared" si="11"/>
        <v>-100</v>
      </c>
      <c r="K32" s="205" t="e">
        <f t="shared" si="12"/>
        <v>#DIV/0!</v>
      </c>
      <c r="L32" s="13">
        <f>+'International Tourist M.'!L16</f>
        <v>3</v>
      </c>
      <c r="M32" s="13">
        <f>+'International Tourist M.'!M16</f>
        <v>0</v>
      </c>
      <c r="N32" s="13">
        <f>+'International Tourist M.'!N16</f>
        <v>2</v>
      </c>
      <c r="O32" s="205">
        <f t="shared" si="13"/>
        <v>-33.333333333333329</v>
      </c>
      <c r="P32" s="205" t="e">
        <f t="shared" si="14"/>
        <v>#DIV/0!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8" t="s">
        <v>110</v>
      </c>
      <c r="B33" s="13">
        <f>+'International Tourist M.'!R149</f>
        <v>77</v>
      </c>
      <c r="C33" s="13">
        <f>+'International Tourist M.'!S149</f>
        <v>86</v>
      </c>
      <c r="D33" s="13">
        <f>+'International Tourist M.'!T149</f>
        <v>46</v>
      </c>
      <c r="E33" s="205">
        <f t="shared" si="9"/>
        <v>-40.259740259740262</v>
      </c>
      <c r="F33" s="205">
        <f t="shared" si="10"/>
        <v>-46.511627906976742</v>
      </c>
      <c r="G33" s="13">
        <f>+'International Tourist M.'!I35</f>
        <v>3</v>
      </c>
      <c r="H33" s="13">
        <f>+'International Tourist M.'!J35</f>
        <v>1</v>
      </c>
      <c r="I33" s="13">
        <f>+'International Tourist M.'!K35</f>
        <v>119</v>
      </c>
      <c r="J33" s="205">
        <f t="shared" si="11"/>
        <v>3866.6666666666665</v>
      </c>
      <c r="K33" s="205">
        <f t="shared" si="12"/>
        <v>11800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8" t="s">
        <v>111</v>
      </c>
      <c r="B34" s="13">
        <f>+'International Tourist M.'!R150</f>
        <v>93</v>
      </c>
      <c r="C34" s="13">
        <f>+'International Tourist M.'!S150</f>
        <v>130</v>
      </c>
      <c r="D34" s="13">
        <f>+'International Tourist M.'!T150</f>
        <v>117</v>
      </c>
      <c r="E34" s="205">
        <f t="shared" si="9"/>
        <v>25.806451612903224</v>
      </c>
      <c r="F34" s="205">
        <f t="shared" si="10"/>
        <v>-10</v>
      </c>
      <c r="G34" s="13">
        <f>+'International Tourist M.'!I36</f>
        <v>69</v>
      </c>
      <c r="H34" s="13">
        <f>+'International Tourist M.'!J36</f>
        <v>2</v>
      </c>
      <c r="I34" s="13">
        <f>+'International Tourist M.'!K36</f>
        <v>50</v>
      </c>
      <c r="J34" s="205">
        <f t="shared" si="11"/>
        <v>-27.536231884057973</v>
      </c>
      <c r="K34" s="205">
        <f t="shared" si="12"/>
        <v>2400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8" t="s">
        <v>112</v>
      </c>
      <c r="B35" s="13">
        <f>+'International Tourist M.'!R151</f>
        <v>124</v>
      </c>
      <c r="C35" s="13">
        <f>+'International Tourist M.'!S151</f>
        <v>126</v>
      </c>
      <c r="D35" s="13">
        <f>+'International Tourist M.'!T151</f>
        <v>56</v>
      </c>
      <c r="E35" s="205">
        <f t="shared" si="9"/>
        <v>-54.838709677419352</v>
      </c>
      <c r="F35" s="205">
        <f t="shared" si="10"/>
        <v>-55.555555555555557</v>
      </c>
      <c r="G35" s="13">
        <f>+'International Tourist M.'!I37</f>
        <v>0</v>
      </c>
      <c r="H35" s="13">
        <f>+'International Tourist M.'!J37</f>
        <v>5</v>
      </c>
      <c r="I35" s="13">
        <f>+'International Tourist M.'!K37</f>
        <v>0</v>
      </c>
      <c r="J35" s="205" t="e">
        <f t="shared" si="11"/>
        <v>#DIV/0!</v>
      </c>
      <c r="K35" s="205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8" t="s">
        <v>113</v>
      </c>
      <c r="B36" s="14">
        <f>SUM(B24:B35)</f>
        <v>972</v>
      </c>
      <c r="C36" s="14">
        <f>SUM(C24:C35)</f>
        <v>908</v>
      </c>
      <c r="D36" s="14">
        <f>SUM(D24:D35)</f>
        <v>575</v>
      </c>
      <c r="E36" s="205">
        <f t="shared" si="9"/>
        <v>-40.843621399176953</v>
      </c>
      <c r="F36" s="205">
        <f t="shared" si="10"/>
        <v>-36.674008810572687</v>
      </c>
      <c r="G36" s="14">
        <f>SUM(G24:G35)</f>
        <v>102</v>
      </c>
      <c r="H36" s="14">
        <f>SUM(H24:H35)</f>
        <v>60</v>
      </c>
      <c r="I36" s="14">
        <f>SUM(I24:I35)</f>
        <v>234</v>
      </c>
      <c r="J36" s="205">
        <f t="shared" si="11"/>
        <v>129.41176470588235</v>
      </c>
      <c r="K36" s="205">
        <f t="shared" si="12"/>
        <v>290</v>
      </c>
      <c r="L36" s="14">
        <f>SUM(L24:L35)</f>
        <v>68</v>
      </c>
      <c r="M36" s="14">
        <f>SUM(M24:M35)</f>
        <v>0</v>
      </c>
      <c r="N36" s="14">
        <f>SUM(N24:N35)</f>
        <v>2</v>
      </c>
      <c r="O36" s="205">
        <f t="shared" si="13"/>
        <v>-97.058823529411768</v>
      </c>
      <c r="P36" s="20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290" t="s">
        <v>101</v>
      </c>
      <c r="B40" s="305" t="s">
        <v>79</v>
      </c>
      <c r="C40" s="305"/>
      <c r="D40" s="306"/>
      <c r="E40" s="77" t="s">
        <v>147</v>
      </c>
      <c r="F40" s="77" t="s">
        <v>147</v>
      </c>
      <c r="G40" s="305" t="s">
        <v>73</v>
      </c>
      <c r="H40" s="305"/>
      <c r="I40" s="306"/>
      <c r="J40" s="77" t="s">
        <v>147</v>
      </c>
      <c r="K40" s="77" t="s">
        <v>147</v>
      </c>
      <c r="L40" s="308"/>
      <c r="M40" s="308"/>
      <c r="N40" s="308"/>
      <c r="O40" s="8"/>
      <c r="P40" s="8"/>
      <c r="Q40" s="308"/>
      <c r="R40" s="308"/>
      <c r="S40" s="308"/>
    </row>
    <row r="41" spans="1:21" ht="23.4" x14ac:dyDescent="0.6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7" t="s">
        <v>102</v>
      </c>
      <c r="B42" s="13">
        <f>+'International Tourist M.'!C159</f>
        <v>69</v>
      </c>
      <c r="C42" s="13">
        <f>+'International Tourist M.'!D159</f>
        <v>2</v>
      </c>
      <c r="D42" s="13">
        <f>+'International Tourist M.'!E159</f>
        <v>54</v>
      </c>
      <c r="E42" s="205">
        <f>(D42-B42)/B42*100</f>
        <v>-21.739130434782609</v>
      </c>
      <c r="F42" s="205">
        <f>(D42-C42)/C42*100</f>
        <v>2600</v>
      </c>
      <c r="G42" s="13">
        <f>+'International Tourist M.'!AA26</f>
        <v>28</v>
      </c>
      <c r="H42" s="13">
        <f>+'International Tourist M.'!AB26</f>
        <v>0</v>
      </c>
      <c r="I42" s="13">
        <f>+'International Tourist M.'!AC26</f>
        <v>0</v>
      </c>
      <c r="J42" s="205">
        <f>(I42-G42)/G42*100</f>
        <v>-100</v>
      </c>
      <c r="K42" s="205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8" t="s">
        <v>103</v>
      </c>
      <c r="B43" s="13">
        <f>+'International Tourist M.'!C160</f>
        <v>26</v>
      </c>
      <c r="C43" s="13">
        <f>+'International Tourist M.'!D160</f>
        <v>0</v>
      </c>
      <c r="D43" s="13">
        <f>+'International Tourist M.'!E160</f>
        <v>56</v>
      </c>
      <c r="E43" s="205">
        <f>(D43-B43)/B43*100</f>
        <v>115.38461538461537</v>
      </c>
      <c r="F43" s="205" t="e">
        <f>(D43-C43)/C43*100</f>
        <v>#DIV/0!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0</v>
      </c>
      <c r="J43" s="205" t="e">
        <f>(I43-G43)/G43*100</f>
        <v>#DIV/0!</v>
      </c>
      <c r="K43" s="205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8" t="s">
        <v>104</v>
      </c>
      <c r="B44" s="13">
        <f>+'International Tourist M.'!C161</f>
        <v>35</v>
      </c>
      <c r="C44" s="13">
        <f>+'International Tourist M.'!D161</f>
        <v>104</v>
      </c>
      <c r="D44" s="13">
        <f>+'International Tourist M.'!E161</f>
        <v>39</v>
      </c>
      <c r="E44" s="205">
        <f t="shared" ref="E44:E54" si="17">(D44-B44)/B44*100</f>
        <v>11.428571428571429</v>
      </c>
      <c r="F44" s="205">
        <f t="shared" ref="F44:F54" si="18">(D44-C44)/C44*100</f>
        <v>-62.5</v>
      </c>
      <c r="G44" s="13">
        <f>+'International Tourist M.'!AA28</f>
        <v>19</v>
      </c>
      <c r="H44" s="13">
        <f>+'International Tourist M.'!AB28</f>
        <v>0</v>
      </c>
      <c r="I44" s="13">
        <f>+'International Tourist M.'!AC28</f>
        <v>0</v>
      </c>
      <c r="J44" s="205">
        <f t="shared" ref="J44:J54" si="19">(I44-G44)/G44*100</f>
        <v>-100</v>
      </c>
      <c r="K44" s="205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8" t="s">
        <v>105</v>
      </c>
      <c r="B45" s="13">
        <f>+'International Tourist M.'!C162</f>
        <v>50</v>
      </c>
      <c r="C45" s="13">
        <f>+'International Tourist M.'!D162</f>
        <v>20</v>
      </c>
      <c r="D45" s="13">
        <f>+'International Tourist M.'!E162</f>
        <v>32</v>
      </c>
      <c r="E45" s="205">
        <f t="shared" si="17"/>
        <v>-36</v>
      </c>
      <c r="F45" s="205">
        <f t="shared" si="18"/>
        <v>60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5" t="e">
        <f t="shared" si="19"/>
        <v>#DIV/0!</v>
      </c>
      <c r="K45" s="205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8" t="s">
        <v>106</v>
      </c>
      <c r="B46" s="13">
        <f>+'International Tourist M.'!C163</f>
        <v>0</v>
      </c>
      <c r="C46" s="13">
        <f>+'International Tourist M.'!D163</f>
        <v>0</v>
      </c>
      <c r="D46" s="13">
        <f>+'International Tourist M.'!E163</f>
        <v>33</v>
      </c>
      <c r="E46" s="205" t="e">
        <f t="shared" si="17"/>
        <v>#DIV/0!</v>
      </c>
      <c r="F46" s="205" t="e">
        <f t="shared" si="18"/>
        <v>#DIV/0!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5" t="e">
        <f t="shared" si="19"/>
        <v>#DIV/0!</v>
      </c>
      <c r="K46" s="205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8" t="s">
        <v>107</v>
      </c>
      <c r="B47" s="13">
        <f>+'International Tourist M.'!C164</f>
        <v>2</v>
      </c>
      <c r="C47" s="13">
        <f>+'International Tourist M.'!D164</f>
        <v>0</v>
      </c>
      <c r="D47" s="13">
        <f>+'International Tourist M.'!E164</f>
        <v>0</v>
      </c>
      <c r="E47" s="205">
        <f t="shared" si="17"/>
        <v>-100</v>
      </c>
      <c r="F47" s="205" t="e">
        <f t="shared" si="18"/>
        <v>#DIV/0!</v>
      </c>
      <c r="G47" s="13">
        <f>+'International Tourist M.'!AA31</f>
        <v>4</v>
      </c>
      <c r="H47" s="13">
        <f>+'International Tourist M.'!AB31</f>
        <v>0</v>
      </c>
      <c r="I47" s="13">
        <f>+'International Tourist M.'!AC31</f>
        <v>0</v>
      </c>
      <c r="J47" s="205">
        <f t="shared" si="19"/>
        <v>-100</v>
      </c>
      <c r="K47" s="205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8" t="s">
        <v>108</v>
      </c>
      <c r="B48" s="13">
        <f>+'International Tourist M.'!C165</f>
        <v>6</v>
      </c>
      <c r="C48" s="13">
        <f>+'International Tourist M.'!D165</f>
        <v>40</v>
      </c>
      <c r="D48" s="13">
        <f>+'International Tourist M.'!E165</f>
        <v>7</v>
      </c>
      <c r="E48" s="205">
        <f t="shared" si="17"/>
        <v>16.666666666666664</v>
      </c>
      <c r="F48" s="205">
        <f t="shared" si="18"/>
        <v>-82.5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0</v>
      </c>
      <c r="J48" s="205" t="e">
        <f t="shared" si="19"/>
        <v>#DIV/0!</v>
      </c>
      <c r="K48" s="205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8" t="s">
        <v>109</v>
      </c>
      <c r="B49" s="13">
        <f>+'International Tourist M.'!C166</f>
        <v>0</v>
      </c>
      <c r="C49" s="13">
        <f>+'International Tourist M.'!D166</f>
        <v>0</v>
      </c>
      <c r="D49" s="13">
        <f>+'International Tourist M.'!E166</f>
        <v>0</v>
      </c>
      <c r="E49" s="205" t="e">
        <f t="shared" si="17"/>
        <v>#DIV/0!</v>
      </c>
      <c r="F49" s="205" t="e">
        <f t="shared" si="18"/>
        <v>#DIV/0!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5" t="e">
        <f t="shared" si="19"/>
        <v>#DIV/0!</v>
      </c>
      <c r="K49" s="205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8" t="s">
        <v>125</v>
      </c>
      <c r="B50" s="13">
        <f>+'International Tourist M.'!C167</f>
        <v>4</v>
      </c>
      <c r="C50" s="13">
        <f>+'International Tourist M.'!D167</f>
        <v>0</v>
      </c>
      <c r="D50" s="13">
        <f>+'International Tourist M.'!E167</f>
        <v>0</v>
      </c>
      <c r="E50" s="205">
        <f t="shared" si="17"/>
        <v>-100</v>
      </c>
      <c r="F50" s="205" t="e">
        <f t="shared" si="18"/>
        <v>#DIV/0!</v>
      </c>
      <c r="G50" s="13">
        <f>+'International Tourist M.'!AA34</f>
        <v>12</v>
      </c>
      <c r="H50" s="13">
        <f>+'International Tourist M.'!AB34</f>
        <v>0</v>
      </c>
      <c r="I50" s="13">
        <f>+'International Tourist M.'!AC34</f>
        <v>0</v>
      </c>
      <c r="J50" s="205">
        <f t="shared" si="19"/>
        <v>-100</v>
      </c>
      <c r="K50" s="205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8" t="s">
        <v>110</v>
      </c>
      <c r="B51" s="13">
        <f>+'International Tourist M.'!C168</f>
        <v>30</v>
      </c>
      <c r="C51" s="13">
        <f>+'International Tourist M.'!D168</f>
        <v>1</v>
      </c>
      <c r="D51" s="13">
        <f>+'International Tourist M.'!E168</f>
        <v>59</v>
      </c>
      <c r="E51" s="205">
        <f t="shared" si="17"/>
        <v>96.666666666666671</v>
      </c>
      <c r="F51" s="205">
        <f t="shared" si="18"/>
        <v>5800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5" t="e">
        <f t="shared" si="19"/>
        <v>#DIV/0!</v>
      </c>
      <c r="K51" s="205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8" t="s">
        <v>111</v>
      </c>
      <c r="B52" s="13">
        <f>+'International Tourist M.'!C169</f>
        <v>28</v>
      </c>
      <c r="C52" s="13">
        <f>+'International Tourist M.'!D169</f>
        <v>66</v>
      </c>
      <c r="D52" s="13">
        <f>+'International Tourist M.'!E169</f>
        <v>0</v>
      </c>
      <c r="E52" s="205">
        <f t="shared" si="17"/>
        <v>-100</v>
      </c>
      <c r="F52" s="205">
        <f t="shared" si="18"/>
        <v>-100</v>
      </c>
      <c r="G52" s="13">
        <f>+'International Tourist M.'!AA36</f>
        <v>0</v>
      </c>
      <c r="H52" s="13">
        <f>+'International Tourist M.'!AB36</f>
        <v>0</v>
      </c>
      <c r="I52" s="13">
        <f>+'International Tourist M.'!AC36</f>
        <v>4</v>
      </c>
      <c r="J52" s="205" t="e">
        <f t="shared" si="19"/>
        <v>#DIV/0!</v>
      </c>
      <c r="K52" s="205" t="e">
        <f t="shared" si="20"/>
        <v>#DIV/0!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8" t="s">
        <v>112</v>
      </c>
      <c r="B53" s="13">
        <f>+'International Tourist M.'!C170</f>
        <v>87</v>
      </c>
      <c r="C53" s="13">
        <f>+'International Tourist M.'!D170</f>
        <v>0</v>
      </c>
      <c r="D53" s="13">
        <f>+'International Tourist M.'!E170</f>
        <v>0</v>
      </c>
      <c r="E53" s="205">
        <f t="shared" si="17"/>
        <v>-100</v>
      </c>
      <c r="F53" s="205" t="e">
        <f t="shared" si="18"/>
        <v>#DIV/0!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205" t="e">
        <f t="shared" si="19"/>
        <v>#DIV/0!</v>
      </c>
      <c r="K53" s="205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8" t="s">
        <v>113</v>
      </c>
      <c r="B54" s="14">
        <f>SUM(B42:B53)</f>
        <v>337</v>
      </c>
      <c r="C54" s="14">
        <f>SUM(C42:C53)</f>
        <v>233</v>
      </c>
      <c r="D54" s="14">
        <f>SUM(D42:D53)</f>
        <v>280</v>
      </c>
      <c r="E54" s="205">
        <f t="shared" si="17"/>
        <v>-16.913946587537094</v>
      </c>
      <c r="F54" s="205">
        <f t="shared" si="18"/>
        <v>20.171673819742487</v>
      </c>
      <c r="G54" s="14">
        <f>SUM(G42:G53)</f>
        <v>63</v>
      </c>
      <c r="H54" s="14">
        <f>SUM(H42:H53)</f>
        <v>0</v>
      </c>
      <c r="I54" s="14">
        <f>SUM(I42:I53)</f>
        <v>4</v>
      </c>
      <c r="J54" s="205">
        <f t="shared" si="19"/>
        <v>-93.650793650793645</v>
      </c>
      <c r="K54" s="205" t="e">
        <f t="shared" si="20"/>
        <v>#DIV/0!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5" customFormat="1" x14ac:dyDescent="0.25"/>
    <row r="57" spans="1:21" s="165" customFormat="1" x14ac:dyDescent="0.25">
      <c r="B57" s="206">
        <f>+B54+B36+B18</f>
        <v>267328</v>
      </c>
      <c r="C57" s="206">
        <f t="shared" ref="C57:S57" si="21">+C54+C36+C18</f>
        <v>236775</v>
      </c>
      <c r="D57" s="206">
        <f t="shared" si="21"/>
        <v>155216</v>
      </c>
      <c r="E57" s="206"/>
      <c r="F57" s="206"/>
      <c r="G57" s="206">
        <f t="shared" si="21"/>
        <v>985</v>
      </c>
      <c r="H57" s="206">
        <f t="shared" si="21"/>
        <v>658</v>
      </c>
      <c r="I57" s="206">
        <f t="shared" si="21"/>
        <v>752</v>
      </c>
      <c r="J57" s="206"/>
      <c r="K57" s="206"/>
      <c r="L57" s="206">
        <f t="shared" si="21"/>
        <v>17544</v>
      </c>
      <c r="M57" s="206">
        <f t="shared" si="21"/>
        <v>24947</v>
      </c>
      <c r="N57" s="206">
        <f t="shared" si="21"/>
        <v>26262</v>
      </c>
      <c r="O57" s="206"/>
      <c r="P57" s="206"/>
      <c r="Q57" s="206">
        <f t="shared" si="21"/>
        <v>7111</v>
      </c>
      <c r="R57" s="206">
        <f t="shared" si="21"/>
        <v>7055</v>
      </c>
      <c r="S57" s="206">
        <f t="shared" si="21"/>
        <v>8063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292968</v>
      </c>
      <c r="C60" s="206">
        <f>+C57+H57+M57+R57</f>
        <v>269435</v>
      </c>
      <c r="D60" s="206">
        <f>+D57+I57+N57+S57</f>
        <v>190293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 x14ac:dyDescent="0.25"/>
  <cols>
    <col min="1" max="1" width="37.33203125" bestFit="1" customWidth="1"/>
    <col min="2" max="2" width="41.5546875" customWidth="1"/>
    <col min="5" max="5" width="11" bestFit="1" customWidth="1"/>
    <col min="8" max="9" width="9.109375" style="165"/>
  </cols>
  <sheetData>
    <row r="1" spans="1:9" x14ac:dyDescent="0.25">
      <c r="A1" s="111" t="s">
        <v>303</v>
      </c>
    </row>
    <row r="2" spans="1:9" x14ac:dyDescent="0.25">
      <c r="A2" s="111" t="s">
        <v>145</v>
      </c>
    </row>
    <row r="3" spans="1:9" ht="14.25" customHeight="1" thickBot="1" x14ac:dyDescent="0.3">
      <c r="A3" s="113" t="s">
        <v>324</v>
      </c>
      <c r="B3" s="114"/>
      <c r="C3" s="114"/>
      <c r="D3" s="114"/>
      <c r="E3" s="114"/>
      <c r="F3" s="101"/>
      <c r="G3" s="101"/>
      <c r="H3" s="182"/>
      <c r="I3" s="182"/>
    </row>
    <row r="4" spans="1:9" ht="14.25" customHeight="1" x14ac:dyDescent="0.25">
      <c r="A4" s="114"/>
      <c r="B4" s="114"/>
      <c r="C4" s="309" t="s">
        <v>322</v>
      </c>
      <c r="D4" s="310"/>
      <c r="E4" s="311"/>
      <c r="F4" s="101"/>
      <c r="G4" s="101"/>
      <c r="H4" s="182"/>
      <c r="I4" s="182"/>
    </row>
    <row r="5" spans="1:9" ht="13.8" thickBot="1" x14ac:dyDescent="0.3">
      <c r="A5" s="114"/>
      <c r="B5" s="114"/>
      <c r="C5" s="178">
        <v>2013</v>
      </c>
      <c r="D5" s="179">
        <v>2014</v>
      </c>
      <c r="E5" s="115" t="s">
        <v>323</v>
      </c>
      <c r="F5" s="101"/>
      <c r="G5" s="101"/>
      <c r="H5" s="182"/>
      <c r="I5" s="182"/>
    </row>
    <row r="6" spans="1:9" x14ac:dyDescent="0.25">
      <c r="A6" s="116" t="s">
        <v>207</v>
      </c>
      <c r="B6" s="126" t="s">
        <v>3</v>
      </c>
      <c r="C6" s="127">
        <f>SUM('North Europe'!C6:C17)</f>
        <v>972</v>
      </c>
      <c r="D6" s="127">
        <f>SUM('North Europe'!D6:D17)</f>
        <v>1263</v>
      </c>
      <c r="E6" s="128">
        <f>+(D6-C6)/C6</f>
        <v>0.29938271604938271</v>
      </c>
      <c r="F6" s="101"/>
      <c r="G6" s="101"/>
      <c r="H6" s="183">
        <f>SUM('North Europe'!H6:H17)</f>
        <v>4933</v>
      </c>
      <c r="I6" s="183">
        <f>SUM('North Europe'!I6:I17)</f>
        <v>4008</v>
      </c>
    </row>
    <row r="7" spans="1:9" x14ac:dyDescent="0.25">
      <c r="A7" s="117"/>
      <c r="B7" s="129" t="s">
        <v>22</v>
      </c>
      <c r="C7" s="130">
        <f>SUM('North Europe'!H6:H17)</f>
        <v>4933</v>
      </c>
      <c r="D7" s="130">
        <f>SUM('North Europe'!I6:I17)</f>
        <v>4008</v>
      </c>
      <c r="E7" s="131">
        <f t="shared" ref="E7:E16" si="0">+(D7-C7)/C7</f>
        <v>-0.18751266977498479</v>
      </c>
      <c r="F7" s="101"/>
      <c r="G7" s="101"/>
      <c r="H7" s="183">
        <f>SUM('North Europe'!M6:M17)</f>
        <v>995</v>
      </c>
      <c r="I7" s="183">
        <f>SUM('North Europe'!N6:N17)</f>
        <v>936</v>
      </c>
    </row>
    <row r="8" spans="1:9" x14ac:dyDescent="0.25">
      <c r="A8" s="117"/>
      <c r="B8" s="129" t="s">
        <v>1</v>
      </c>
      <c r="C8" s="130">
        <f>SUM('North Europe'!M6:M17)</f>
        <v>995</v>
      </c>
      <c r="D8" s="130">
        <f>SUM('North Europe'!N6:N17)</f>
        <v>936</v>
      </c>
      <c r="E8" s="131">
        <f t="shared" si="0"/>
        <v>-5.92964824120603E-2</v>
      </c>
      <c r="F8" s="101"/>
      <c r="G8" s="101"/>
      <c r="H8" s="183">
        <f>SUM('North Europe'!R6:R17)</f>
        <v>1057</v>
      </c>
      <c r="I8" s="183">
        <f>SUM('North Europe'!S6:S17)</f>
        <v>925</v>
      </c>
    </row>
    <row r="9" spans="1:9" x14ac:dyDescent="0.25">
      <c r="A9" s="117"/>
      <c r="B9" s="129" t="s">
        <v>2</v>
      </c>
      <c r="C9" s="130">
        <f>SUM('North Europe'!R6:R17)</f>
        <v>1057</v>
      </c>
      <c r="D9" s="130">
        <f>SUM('North Europe'!S6:S17)</f>
        <v>925</v>
      </c>
      <c r="E9" s="131">
        <f t="shared" si="0"/>
        <v>-0.12488174077578051</v>
      </c>
      <c r="F9" s="101"/>
      <c r="G9" s="101"/>
      <c r="H9" s="183">
        <f>SUM('North Europe'!W6:W17)</f>
        <v>0</v>
      </c>
      <c r="I9" s="183">
        <f>SUM('North Europe'!X6:X17)</f>
        <v>0</v>
      </c>
    </row>
    <row r="10" spans="1:9" hidden="1" x14ac:dyDescent="0.25">
      <c r="A10" s="117"/>
      <c r="B10" s="138" t="s">
        <v>34</v>
      </c>
      <c r="C10" s="139">
        <f>SUM('North Europe'!C24:C30)</f>
        <v>0</v>
      </c>
      <c r="D10" s="139">
        <f>SUM('North Europe'!D24:D30)</f>
        <v>0</v>
      </c>
      <c r="E10" s="140" t="e">
        <f t="shared" si="0"/>
        <v>#DIV/0!</v>
      </c>
      <c r="F10" s="101"/>
      <c r="G10" s="101"/>
      <c r="H10" s="183">
        <f>SUM('North Europe'!H24:H30)</f>
        <v>4</v>
      </c>
      <c r="I10" s="183">
        <f>SUM('North Europe'!I24:I30)</f>
        <v>0</v>
      </c>
    </row>
    <row r="11" spans="1:9" x14ac:dyDescent="0.25">
      <c r="A11" s="117"/>
      <c r="B11" s="135" t="s">
        <v>58</v>
      </c>
      <c r="C11" s="136">
        <f>SUM('North Europe'!H24:H35)</f>
        <v>4</v>
      </c>
      <c r="D11" s="136">
        <f>SUM('North Europe'!I24:I35)</f>
        <v>0</v>
      </c>
      <c r="E11" s="137">
        <f t="shared" si="0"/>
        <v>-1</v>
      </c>
      <c r="F11" s="101"/>
      <c r="G11" s="101"/>
      <c r="H11" s="183">
        <f>SUM('North Europe'!M24:M35)</f>
        <v>371</v>
      </c>
      <c r="I11" s="183">
        <f>SUM('North Europe'!N24:N35)</f>
        <v>235</v>
      </c>
    </row>
    <row r="12" spans="1:9" x14ac:dyDescent="0.25">
      <c r="A12" s="117"/>
      <c r="B12" s="129" t="s">
        <v>61</v>
      </c>
      <c r="C12" s="130">
        <f>SUM('North Europe'!M24:M35)</f>
        <v>371</v>
      </c>
      <c r="D12" s="130">
        <f>SUM('North Europe'!N24:N35)</f>
        <v>235</v>
      </c>
      <c r="E12" s="131">
        <f t="shared" si="0"/>
        <v>-0.36657681940700809</v>
      </c>
      <c r="F12" s="101"/>
      <c r="G12" s="101"/>
      <c r="H12" s="183">
        <f>SUM('North Europe'!R24:R35)</f>
        <v>636</v>
      </c>
      <c r="I12" s="183">
        <f>SUM('North Europe'!S24:S35)</f>
        <v>548</v>
      </c>
    </row>
    <row r="13" spans="1:9" x14ac:dyDescent="0.25">
      <c r="A13" s="117"/>
      <c r="B13" s="135" t="s">
        <v>62</v>
      </c>
      <c r="C13" s="136">
        <f>SUM('North Europe'!R24:R35)</f>
        <v>636</v>
      </c>
      <c r="D13" s="136">
        <f>SUM('North Europe'!S24:S35)</f>
        <v>548</v>
      </c>
      <c r="E13" s="137">
        <f t="shared" si="0"/>
        <v>-0.13836477987421383</v>
      </c>
      <c r="F13" s="101"/>
      <c r="G13" s="101"/>
      <c r="H13" s="183">
        <f>SUM('North Europe'!W24:W35)</f>
        <v>0</v>
      </c>
      <c r="I13" s="183">
        <f>SUM('North Europe'!X24:X35)</f>
        <v>0</v>
      </c>
    </row>
    <row r="14" spans="1:9" x14ac:dyDescent="0.25">
      <c r="A14" s="117"/>
      <c r="B14" s="129" t="s">
        <v>49</v>
      </c>
      <c r="C14" s="130">
        <f>SUM('North Europe'!C42:C53)</f>
        <v>154</v>
      </c>
      <c r="D14" s="130">
        <f>SUM('North Europe'!D42:D53)</f>
        <v>130</v>
      </c>
      <c r="E14" s="131">
        <f t="shared" si="0"/>
        <v>-0.15584415584415584</v>
      </c>
      <c r="F14" s="101"/>
      <c r="G14" s="101"/>
      <c r="H14" s="183">
        <f>SUM('North Europe'!H42:H53)</f>
        <v>76</v>
      </c>
      <c r="I14" s="183">
        <f>SUM('North Europe'!I42:I53)</f>
        <v>280</v>
      </c>
    </row>
    <row r="15" spans="1:9" ht="13.8" thickBot="1" x14ac:dyDescent="0.3">
      <c r="A15" s="121"/>
      <c r="B15" s="150" t="s">
        <v>70</v>
      </c>
      <c r="C15" s="151">
        <f>SUM('North Europe'!H42:H53)</f>
        <v>76</v>
      </c>
      <c r="D15" s="151">
        <f>SUM('North Europe'!I42:I53)</f>
        <v>280</v>
      </c>
      <c r="E15" s="152">
        <f t="shared" si="0"/>
        <v>2.6842105263157894</v>
      </c>
      <c r="F15" s="101"/>
      <c r="G15" s="101"/>
      <c r="H15" s="183">
        <f>SUM('North Europe'!M42:M53)</f>
        <v>0</v>
      </c>
      <c r="I15" s="183">
        <f>SUM('North Europe'!N42:N53)</f>
        <v>0</v>
      </c>
    </row>
    <row r="16" spans="1:9" ht="13.8" thickBot="1" x14ac:dyDescent="0.3">
      <c r="A16" s="122"/>
      <c r="B16" s="123" t="s">
        <v>305</v>
      </c>
      <c r="C16" s="146">
        <f>SUM(C6:C15)</f>
        <v>9198</v>
      </c>
      <c r="D16" s="146">
        <f>SUM(D6:D15)</f>
        <v>8325</v>
      </c>
      <c r="E16" s="147">
        <f t="shared" si="0"/>
        <v>-9.4911937377690797E-2</v>
      </c>
      <c r="F16" s="101"/>
      <c r="G16" s="101"/>
      <c r="H16" s="183">
        <f>SUM(H6:H15)</f>
        <v>8072</v>
      </c>
      <c r="I16" s="183">
        <f>SUM(I6:I15)</f>
        <v>6932</v>
      </c>
    </row>
    <row r="17" spans="1:9" ht="13.8" thickBot="1" x14ac:dyDescent="0.3">
      <c r="A17" s="114"/>
      <c r="B17" s="114"/>
      <c r="C17" s="124"/>
      <c r="D17" s="124"/>
      <c r="E17" s="125"/>
      <c r="F17" s="101"/>
      <c r="G17" s="101"/>
      <c r="H17" s="183"/>
      <c r="I17" s="183"/>
    </row>
    <row r="18" spans="1:9" x14ac:dyDescent="0.25">
      <c r="A18" s="116" t="s">
        <v>208</v>
      </c>
      <c r="B18" s="168" t="s">
        <v>25</v>
      </c>
      <c r="C18" s="169">
        <f>SUM('South Europe'!C6:C17)</f>
        <v>17979</v>
      </c>
      <c r="D18" s="169">
        <f>SUM('South Europe'!D6:D17)</f>
        <v>17498</v>
      </c>
      <c r="E18" s="170">
        <f t="shared" ref="E18:E29" si="1">+(D18-C18)/C18</f>
        <v>-2.6753434562545191E-2</v>
      </c>
      <c r="F18" s="101"/>
      <c r="G18" s="101"/>
      <c r="H18" s="183">
        <f>SUM('South Europe'!H6:H17)</f>
        <v>10160</v>
      </c>
      <c r="I18" s="183">
        <f>SUM('South Europe'!I6:I17)</f>
        <v>13230</v>
      </c>
    </row>
    <row r="19" spans="1:9" x14ac:dyDescent="0.25">
      <c r="A19" s="117"/>
      <c r="B19" s="129" t="s">
        <v>28</v>
      </c>
      <c r="C19" s="130">
        <f>SUM('South Europe'!H6:H17)</f>
        <v>10160</v>
      </c>
      <c r="D19" s="130">
        <f>SUM('South Europe'!I6:I17)</f>
        <v>13230</v>
      </c>
      <c r="E19" s="131">
        <f t="shared" si="1"/>
        <v>0.30216535433070868</v>
      </c>
      <c r="F19" s="101"/>
      <c r="G19" s="101"/>
      <c r="H19" s="183">
        <f>SUM('South Europe'!M6:M17)</f>
        <v>165</v>
      </c>
      <c r="I19" s="183">
        <f>SUM('South Europe'!N6:N17)</f>
        <v>264</v>
      </c>
    </row>
    <row r="20" spans="1:9" x14ac:dyDescent="0.25">
      <c r="A20" s="117"/>
      <c r="B20" s="135" t="s">
        <v>39</v>
      </c>
      <c r="C20" s="136">
        <f>SUM('South Europe'!M6:M17)</f>
        <v>165</v>
      </c>
      <c r="D20" s="136">
        <f>SUM('South Europe'!N6:N17)</f>
        <v>264</v>
      </c>
      <c r="E20" s="137">
        <f t="shared" si="1"/>
        <v>0.6</v>
      </c>
      <c r="F20" s="101"/>
      <c r="G20" s="101"/>
      <c r="H20" s="183">
        <f>SUM('South Europe'!R6:R17)</f>
        <v>456</v>
      </c>
      <c r="I20" s="183">
        <f>SUM('South Europe'!S6:S17)</f>
        <v>241</v>
      </c>
    </row>
    <row r="21" spans="1:9" x14ac:dyDescent="0.25">
      <c r="A21" s="117"/>
      <c r="B21" s="132" t="s">
        <v>43</v>
      </c>
      <c r="C21" s="133">
        <f>SUM('South Europe'!R6:R17)</f>
        <v>456</v>
      </c>
      <c r="D21" s="133">
        <f>SUM('South Europe'!S6:S17)</f>
        <v>241</v>
      </c>
      <c r="E21" s="134">
        <f t="shared" si="1"/>
        <v>-0.47149122807017546</v>
      </c>
      <c r="F21" s="101"/>
      <c r="G21" s="101"/>
      <c r="H21" s="183">
        <f>SUM('South Europe'!W6:W17)</f>
        <v>0</v>
      </c>
      <c r="I21" s="183">
        <f>SUM('South Europe'!X6:X17)</f>
        <v>0</v>
      </c>
    </row>
    <row r="22" spans="1:9" x14ac:dyDescent="0.25">
      <c r="A22" s="117"/>
      <c r="B22" s="132" t="s">
        <v>54</v>
      </c>
      <c r="C22" s="133">
        <f>SUM('South Europe'!C24:C35)</f>
        <v>1467</v>
      </c>
      <c r="D22" s="133">
        <f>SUM('South Europe'!D24:D35)</f>
        <v>1581</v>
      </c>
      <c r="E22" s="134">
        <f t="shared" si="1"/>
        <v>7.7709611451942745E-2</v>
      </c>
      <c r="F22" s="101"/>
      <c r="G22" s="101"/>
      <c r="H22" s="183">
        <f>SUM('South Europe'!H24:H35)</f>
        <v>4</v>
      </c>
      <c r="I22" s="183">
        <f>SUM('South Europe'!I24:I35)</f>
        <v>4</v>
      </c>
    </row>
    <row r="23" spans="1:9" x14ac:dyDescent="0.25">
      <c r="A23" s="117"/>
      <c r="B23" s="132" t="s">
        <v>87</v>
      </c>
      <c r="C23" s="133">
        <f>SUM('South Europe'!H24:H35)</f>
        <v>4</v>
      </c>
      <c r="D23" s="133">
        <f>SUM('South Europe'!I24:I35)</f>
        <v>4</v>
      </c>
      <c r="E23" s="134">
        <f t="shared" si="1"/>
        <v>0</v>
      </c>
      <c r="F23" s="101"/>
      <c r="G23" s="101"/>
      <c r="H23" s="183">
        <f>SUM('South Europe'!M24:M35)</f>
        <v>0</v>
      </c>
      <c r="I23" s="183">
        <f>SUM('South Europe'!N24:N35)</f>
        <v>0</v>
      </c>
    </row>
    <row r="24" spans="1:9" x14ac:dyDescent="0.25">
      <c r="A24" s="117"/>
      <c r="B24" s="135" t="s">
        <v>88</v>
      </c>
      <c r="C24" s="136">
        <f>SUM('South Europe'!M24:M35)</f>
        <v>0</v>
      </c>
      <c r="D24" s="136">
        <f>SUM('South Europe'!N24:N35)</f>
        <v>0</v>
      </c>
      <c r="E24" s="137" t="e">
        <f t="shared" si="1"/>
        <v>#DIV/0!</v>
      </c>
      <c r="F24" s="101"/>
      <c r="G24" s="101"/>
      <c r="H24" s="183">
        <f>SUM('South Europe'!R24:R35)</f>
        <v>0</v>
      </c>
      <c r="I24" s="183">
        <f>SUM('South Europe'!S24:S35)</f>
        <v>0</v>
      </c>
    </row>
    <row r="25" spans="1:9" hidden="1" x14ac:dyDescent="0.25">
      <c r="A25" s="117"/>
      <c r="B25" s="132" t="s">
        <v>89</v>
      </c>
      <c r="C25" s="133">
        <f>SUM('South Europe'!R24:R30)</f>
        <v>0</v>
      </c>
      <c r="D25" s="133">
        <f>SUM('South Europe'!S24:S30)</f>
        <v>0</v>
      </c>
      <c r="E25" s="134" t="e">
        <f t="shared" si="1"/>
        <v>#DIV/0!</v>
      </c>
      <c r="F25" s="101"/>
      <c r="G25" s="101"/>
      <c r="H25" s="183">
        <f>SUM('South Europe'!W24:W30)</f>
        <v>0</v>
      </c>
      <c r="I25" s="183">
        <f>SUM('South Europe'!X24:X30)</f>
        <v>0</v>
      </c>
    </row>
    <row r="26" spans="1:9" x14ac:dyDescent="0.25">
      <c r="A26" s="117"/>
      <c r="B26" s="132" t="s">
        <v>23</v>
      </c>
      <c r="C26" s="133">
        <f>SUM('South Europe'!C42:C53)</f>
        <v>23672</v>
      </c>
      <c r="D26" s="133">
        <f>SUM('South Europe'!D42:D53)</f>
        <v>29888</v>
      </c>
      <c r="E26" s="134">
        <f t="shared" si="1"/>
        <v>0.26258871240283882</v>
      </c>
      <c r="F26" s="101"/>
      <c r="G26" s="101"/>
      <c r="H26" s="183">
        <f>SUM('South Europe'!H42:H53)</f>
        <v>0</v>
      </c>
      <c r="I26" s="183">
        <f>SUM('South Europe'!I42:I53)</f>
        <v>48</v>
      </c>
    </row>
    <row r="27" spans="1:9" hidden="1" x14ac:dyDescent="0.25">
      <c r="A27" s="117"/>
      <c r="B27" s="118" t="s">
        <v>98</v>
      </c>
      <c r="C27" s="119">
        <f>SUM('South Europe'!H42:H48)</f>
        <v>0</v>
      </c>
      <c r="D27" s="119">
        <f>SUM('South Europe'!I42:I48)</f>
        <v>0</v>
      </c>
      <c r="E27" s="120" t="e">
        <f t="shared" si="1"/>
        <v>#DIV/0!</v>
      </c>
      <c r="F27" s="101"/>
      <c r="G27" s="101"/>
      <c r="H27" s="183">
        <f>SUM('South Europe'!M42:M48)</f>
        <v>0</v>
      </c>
      <c r="I27" s="183">
        <f>SUM('South Europe'!N42:N48)</f>
        <v>6</v>
      </c>
    </row>
    <row r="28" spans="1:9" ht="13.8" thickBot="1" x14ac:dyDescent="0.3">
      <c r="A28" s="121"/>
      <c r="B28" s="150" t="s">
        <v>76</v>
      </c>
      <c r="C28" s="151">
        <f>SUM('South Europe'!M42:M53)</f>
        <v>14</v>
      </c>
      <c r="D28" s="151">
        <f>SUM('South Europe'!N42:N53)</f>
        <v>18</v>
      </c>
      <c r="E28" s="152">
        <f t="shared" si="1"/>
        <v>0.2857142857142857</v>
      </c>
      <c r="F28" s="101"/>
      <c r="G28" s="101"/>
      <c r="H28" s="183">
        <f>SUM('South Europe'!R42:R53)</f>
        <v>0</v>
      </c>
      <c r="I28" s="183">
        <f>SUM('South Europe'!S42:S53)</f>
        <v>0</v>
      </c>
    </row>
    <row r="29" spans="1:9" ht="13.8" thickBot="1" x14ac:dyDescent="0.3">
      <c r="A29" s="122"/>
      <c r="B29" s="123" t="s">
        <v>305</v>
      </c>
      <c r="C29" s="151">
        <f>SUM(C18:C28)</f>
        <v>53917</v>
      </c>
      <c r="D29" s="151">
        <f>SUM(D18:D28)</f>
        <v>62724</v>
      </c>
      <c r="E29" s="152">
        <f t="shared" si="1"/>
        <v>0.16334365784446464</v>
      </c>
      <c r="F29" s="101"/>
      <c r="G29" s="101"/>
      <c r="H29" s="183">
        <f>SUM(H18:H28)</f>
        <v>10785</v>
      </c>
      <c r="I29" s="183">
        <f>SUM(I18:I28)</f>
        <v>13793</v>
      </c>
    </row>
    <row r="30" spans="1:9" ht="13.8" thickBot="1" x14ac:dyDescent="0.3">
      <c r="A30" s="114"/>
      <c r="B30" s="114"/>
      <c r="C30" s="124"/>
      <c r="D30" s="124"/>
      <c r="E30" s="125"/>
      <c r="F30" s="101"/>
      <c r="G30" s="101"/>
      <c r="H30" s="183"/>
      <c r="I30" s="183"/>
    </row>
    <row r="31" spans="1:9" x14ac:dyDescent="0.25">
      <c r="A31" s="116" t="s">
        <v>219</v>
      </c>
      <c r="B31" s="168" t="s">
        <v>15</v>
      </c>
      <c r="C31" s="169">
        <f>SUM('East Europe'!C6:C17)</f>
        <v>235634</v>
      </c>
      <c r="D31" s="169">
        <f>SUM('East Europe'!D6:D17)</f>
        <v>154361</v>
      </c>
      <c r="E31" s="170">
        <f t="shared" ref="E31:E41" si="2">+(D31-C31)/C31</f>
        <v>-0.34491202458049347</v>
      </c>
      <c r="F31" s="101"/>
      <c r="G31" s="101"/>
      <c r="H31" s="183">
        <f>SUM('East Europe'!H6:H17)</f>
        <v>598</v>
      </c>
      <c r="I31" s="183">
        <f>SUM('East Europe'!I6:I17)</f>
        <v>514</v>
      </c>
    </row>
    <row r="32" spans="1:9" x14ac:dyDescent="0.25">
      <c r="A32" s="117"/>
      <c r="B32" s="129" t="s">
        <v>35</v>
      </c>
      <c r="C32" s="130">
        <f>SUM('East Europe'!H6:H17)</f>
        <v>598</v>
      </c>
      <c r="D32" s="130">
        <f>SUM('East Europe'!I6:I17)</f>
        <v>514</v>
      </c>
      <c r="E32" s="131">
        <f t="shared" si="2"/>
        <v>-0.14046822742474915</v>
      </c>
      <c r="F32" s="101"/>
      <c r="G32" s="101"/>
      <c r="H32" s="183">
        <f>SUM('East Europe'!M6:M17)</f>
        <v>24947</v>
      </c>
      <c r="I32" s="183">
        <f>SUM('East Europe'!N6:N17)</f>
        <v>26260</v>
      </c>
    </row>
    <row r="33" spans="1:9" x14ac:dyDescent="0.25">
      <c r="A33" s="117"/>
      <c r="B33" s="129" t="s">
        <v>46</v>
      </c>
      <c r="C33" s="130">
        <f>SUM('East Europe'!M6:M17)</f>
        <v>24947</v>
      </c>
      <c r="D33" s="130">
        <f>SUM('East Europe'!N6:N17)</f>
        <v>26260</v>
      </c>
      <c r="E33" s="131">
        <f t="shared" si="2"/>
        <v>5.2631578947368418E-2</v>
      </c>
      <c r="F33" s="101"/>
      <c r="G33" s="101"/>
      <c r="H33" s="183">
        <f>SUM('East Europe'!R6:R17)</f>
        <v>7055</v>
      </c>
      <c r="I33" s="183">
        <f>SUM('East Europe'!S6:S17)</f>
        <v>8063</v>
      </c>
    </row>
    <row r="34" spans="1:9" x14ac:dyDescent="0.25">
      <c r="A34" s="117"/>
      <c r="B34" s="135" t="s">
        <v>60</v>
      </c>
      <c r="C34" s="136">
        <f>SUM('East Europe'!R6:R17)</f>
        <v>7055</v>
      </c>
      <c r="D34" s="136">
        <f>SUM('East Europe'!S6:S17)</f>
        <v>8063</v>
      </c>
      <c r="E34" s="137">
        <f t="shared" si="2"/>
        <v>0.14287739192062368</v>
      </c>
      <c r="F34" s="101"/>
      <c r="G34" s="101"/>
      <c r="H34" s="183">
        <f>SUM('East Europe'!W6:W17)</f>
        <v>0</v>
      </c>
      <c r="I34" s="183">
        <f>SUM('East Europe'!X6:X17)</f>
        <v>0</v>
      </c>
    </row>
    <row r="35" spans="1:9" x14ac:dyDescent="0.25">
      <c r="A35" s="117"/>
      <c r="B35" s="135" t="s">
        <v>65</v>
      </c>
      <c r="C35" s="136">
        <f>SUM('East Europe'!C24:C35)</f>
        <v>908</v>
      </c>
      <c r="D35" s="136">
        <f>SUM('East Europe'!D24:D35)</f>
        <v>575</v>
      </c>
      <c r="E35" s="137">
        <f t="shared" si="2"/>
        <v>-0.36674008810572689</v>
      </c>
      <c r="F35" s="101"/>
      <c r="G35" s="101"/>
      <c r="H35" s="183">
        <f>SUM('East Europe'!H24:H35)</f>
        <v>60</v>
      </c>
      <c r="I35" s="183">
        <f>SUM('East Europe'!I24:I35)</f>
        <v>234</v>
      </c>
    </row>
    <row r="36" spans="1:9" x14ac:dyDescent="0.25">
      <c r="A36" s="117"/>
      <c r="B36" s="135" t="s">
        <v>84</v>
      </c>
      <c r="C36" s="136">
        <f>SUM('East Europe'!H24:H35)</f>
        <v>60</v>
      </c>
      <c r="D36" s="136">
        <f>SUM('East Europe'!I24:I35)</f>
        <v>234</v>
      </c>
      <c r="E36" s="137">
        <f t="shared" si="2"/>
        <v>2.9</v>
      </c>
      <c r="F36" s="101"/>
      <c r="G36" s="101"/>
      <c r="H36" s="183">
        <f>SUM('East Europe'!M24:M35)</f>
        <v>0</v>
      </c>
      <c r="I36" s="183">
        <f>SUM('East Europe'!N24:N35)</f>
        <v>2</v>
      </c>
    </row>
    <row r="37" spans="1:9" x14ac:dyDescent="0.25">
      <c r="A37" s="117"/>
      <c r="B37" s="135" t="s">
        <v>94</v>
      </c>
      <c r="C37" s="136">
        <f>SUM('East Europe'!M24:M35)</f>
        <v>0</v>
      </c>
      <c r="D37" s="136">
        <f>SUM('East Europe'!N24:N35)</f>
        <v>2</v>
      </c>
      <c r="E37" s="137" t="e">
        <f t="shared" si="2"/>
        <v>#DIV/0!</v>
      </c>
      <c r="F37" s="101"/>
      <c r="G37" s="101"/>
      <c r="H37" s="183">
        <f>SUM('East Europe'!R24:R35)</f>
        <v>0</v>
      </c>
      <c r="I37" s="183">
        <f>SUM('East Europe'!S24:S35)</f>
        <v>0</v>
      </c>
    </row>
    <row r="38" spans="1:9" hidden="1" x14ac:dyDescent="0.25">
      <c r="A38" s="117"/>
      <c r="B38" s="135" t="s">
        <v>96</v>
      </c>
      <c r="C38" s="136">
        <f>SUM('East Europe'!R24:R30)</f>
        <v>0</v>
      </c>
      <c r="D38" s="136">
        <f>SUM('East Europe'!S24:S30)</f>
        <v>0</v>
      </c>
      <c r="E38" s="137" t="e">
        <f t="shared" si="2"/>
        <v>#DIV/0!</v>
      </c>
      <c r="F38" s="101"/>
      <c r="G38" s="101"/>
      <c r="H38" s="183">
        <f>SUM('East Europe'!W24:W30)</f>
        <v>0</v>
      </c>
      <c r="I38" s="183">
        <f>SUM('East Europe'!X24:X30)</f>
        <v>0</v>
      </c>
    </row>
    <row r="39" spans="1:9" x14ac:dyDescent="0.25">
      <c r="A39" s="117"/>
      <c r="B39" s="129" t="s">
        <v>79</v>
      </c>
      <c r="C39" s="130">
        <f>SUM('East Europe'!C42:C53)</f>
        <v>233</v>
      </c>
      <c r="D39" s="130">
        <f>SUM('East Europe'!D42:D53)</f>
        <v>280</v>
      </c>
      <c r="E39" s="131">
        <f t="shared" si="2"/>
        <v>0.20171673819742489</v>
      </c>
      <c r="F39" s="101"/>
      <c r="G39" s="101"/>
      <c r="H39" s="183">
        <f>SUM('East Europe'!H42:H53)</f>
        <v>0</v>
      </c>
      <c r="I39" s="183">
        <f>SUM('East Europe'!I42:I53)</f>
        <v>4</v>
      </c>
    </row>
    <row r="40" spans="1:9" ht="13.8" thickBot="1" x14ac:dyDescent="0.3">
      <c r="A40" s="121"/>
      <c r="B40" s="150" t="s">
        <v>73</v>
      </c>
      <c r="C40" s="151">
        <f>SUM('East Europe'!H42:H53)</f>
        <v>0</v>
      </c>
      <c r="D40" s="151">
        <f>SUM('East Europe'!I42:I53)</f>
        <v>4</v>
      </c>
      <c r="E40" s="152" t="e">
        <f t="shared" si="2"/>
        <v>#DIV/0!</v>
      </c>
      <c r="F40" s="101"/>
      <c r="G40" s="101"/>
      <c r="H40" s="183">
        <f>SUM('East Europe'!M42:M53)</f>
        <v>0</v>
      </c>
      <c r="I40" s="183">
        <f>SUM('East Europe'!N42:N53)</f>
        <v>0</v>
      </c>
    </row>
    <row r="41" spans="1:9" ht="13.8" thickBot="1" x14ac:dyDescent="0.3">
      <c r="A41" s="122"/>
      <c r="B41" s="123" t="s">
        <v>306</v>
      </c>
      <c r="C41" s="173">
        <f>SUM(C31:C40)</f>
        <v>269435</v>
      </c>
      <c r="D41" s="173">
        <f>SUM(D31:D40)</f>
        <v>190293</v>
      </c>
      <c r="E41" s="174">
        <f t="shared" si="2"/>
        <v>-0.29373318240020785</v>
      </c>
      <c r="F41" s="101"/>
      <c r="G41" s="101"/>
      <c r="H41" s="183">
        <f>SUM(H31:H40)</f>
        <v>32660</v>
      </c>
      <c r="I41" s="183">
        <f>SUM(I31:I40)</f>
        <v>35077</v>
      </c>
    </row>
    <row r="42" spans="1:9" ht="13.8" thickBot="1" x14ac:dyDescent="0.3">
      <c r="A42" s="114"/>
      <c r="B42" s="114"/>
      <c r="C42" s="124"/>
      <c r="D42" s="124"/>
      <c r="E42" s="125"/>
      <c r="F42" s="101"/>
      <c r="G42" s="101"/>
      <c r="H42" s="183"/>
      <c r="I42" s="183"/>
    </row>
    <row r="43" spans="1:9" x14ac:dyDescent="0.25">
      <c r="A43" s="116" t="s">
        <v>226</v>
      </c>
      <c r="B43" s="126" t="s">
        <v>9</v>
      </c>
      <c r="C43" s="127">
        <f>SUM('West Europe'!C6:C17)</f>
        <v>101284</v>
      </c>
      <c r="D43" s="127">
        <f>SUM('West Europe'!D6:D17)</f>
        <v>81904</v>
      </c>
      <c r="E43" s="128">
        <f t="shared" ref="E43:E56" si="3">+(D43-C43)/C43</f>
        <v>-0.19134315390387424</v>
      </c>
      <c r="F43" s="101"/>
      <c r="G43" s="101"/>
      <c r="H43" s="183">
        <f>SUM('West Europe'!H6:H17)</f>
        <v>51315</v>
      </c>
      <c r="I43" s="183">
        <f>SUM('West Europe'!I6:I17)</f>
        <v>50578</v>
      </c>
    </row>
    <row r="44" spans="1:9" x14ac:dyDescent="0.25">
      <c r="A44" s="117"/>
      <c r="B44" s="135" t="s">
        <v>12</v>
      </c>
      <c r="C44" s="136">
        <f>SUM('West Europe'!H6:H17)</f>
        <v>51315</v>
      </c>
      <c r="D44" s="136">
        <f>SUM('West Europe'!I6:I17)</f>
        <v>50578</v>
      </c>
      <c r="E44" s="137">
        <f t="shared" si="3"/>
        <v>-1.4362272240085745E-2</v>
      </c>
      <c r="F44" s="101"/>
      <c r="G44" s="101"/>
      <c r="H44" s="183">
        <f>SUM('West Europe'!M6:M17)</f>
        <v>38836</v>
      </c>
      <c r="I44" s="183">
        <f>SUM('West Europe'!N6:N17)</f>
        <v>44102</v>
      </c>
    </row>
    <row r="45" spans="1:9" x14ac:dyDescent="0.25">
      <c r="A45" s="117"/>
      <c r="B45" s="129" t="s">
        <v>20</v>
      </c>
      <c r="C45" s="130">
        <f>SUM('West Europe'!M6:M17)</f>
        <v>38836</v>
      </c>
      <c r="D45" s="130">
        <f>SUM('West Europe'!N6:N17)</f>
        <v>44102</v>
      </c>
      <c r="E45" s="131">
        <f t="shared" si="3"/>
        <v>0.13559583891234936</v>
      </c>
      <c r="F45" s="101"/>
      <c r="G45" s="101"/>
      <c r="H45" s="183">
        <f>SUM('West Europe'!R6:R17)</f>
        <v>1233</v>
      </c>
      <c r="I45" s="183">
        <f>SUM('West Europe'!S6:S17)</f>
        <v>6356</v>
      </c>
    </row>
    <row r="46" spans="1:9" x14ac:dyDescent="0.25">
      <c r="A46" s="117"/>
      <c r="B46" s="129" t="s">
        <v>21</v>
      </c>
      <c r="C46" s="130">
        <f>SUM('West Europe'!R6:R17)</f>
        <v>1233</v>
      </c>
      <c r="D46" s="130">
        <f>SUM('West Europe'!S6:S17)</f>
        <v>6356</v>
      </c>
      <c r="E46" s="131">
        <f t="shared" si="3"/>
        <v>4.1549067315490671</v>
      </c>
      <c r="F46" s="101"/>
      <c r="G46" s="101"/>
      <c r="H46" s="183">
        <f>SUM('West Europe'!W6:W17)</f>
        <v>0</v>
      </c>
      <c r="I46" s="183">
        <f>SUM('West Europe'!X6:X17)</f>
        <v>0</v>
      </c>
    </row>
    <row r="47" spans="1:9" x14ac:dyDescent="0.25">
      <c r="A47" s="117"/>
      <c r="B47" s="129" t="s">
        <v>27</v>
      </c>
      <c r="C47" s="130">
        <f>SUM('West Europe'!C24:C35)</f>
        <v>1937</v>
      </c>
      <c r="D47" s="130">
        <f>SUM('West Europe'!D24:D35)</f>
        <v>2142</v>
      </c>
      <c r="E47" s="131">
        <f t="shared" si="3"/>
        <v>0.10583376355188436</v>
      </c>
      <c r="F47" s="101"/>
      <c r="G47" s="101"/>
      <c r="H47" s="183">
        <f>SUM('West Europe'!H24:H35)</f>
        <v>1642</v>
      </c>
      <c r="I47" s="183">
        <f>SUM('West Europe'!I24:I35)</f>
        <v>1296</v>
      </c>
    </row>
    <row r="48" spans="1:9" x14ac:dyDescent="0.25">
      <c r="A48" s="117"/>
      <c r="B48" s="129" t="s">
        <v>32</v>
      </c>
      <c r="C48" s="130">
        <f>SUM('West Europe'!H24:H35)</f>
        <v>1642</v>
      </c>
      <c r="D48" s="130">
        <f>SUM('West Europe'!I24:I35)</f>
        <v>1296</v>
      </c>
      <c r="E48" s="131">
        <f t="shared" si="3"/>
        <v>-0.21071863580998781</v>
      </c>
      <c r="F48" s="101"/>
      <c r="G48" s="101"/>
      <c r="H48" s="183">
        <f>SUM('West Europe'!M24:M35)</f>
        <v>840</v>
      </c>
      <c r="I48" s="183">
        <f>SUM('West Europe'!N24:N35)</f>
        <v>895</v>
      </c>
    </row>
    <row r="49" spans="1:9" x14ac:dyDescent="0.25">
      <c r="A49" s="117"/>
      <c r="B49" s="129" t="s">
        <v>41</v>
      </c>
      <c r="C49" s="130">
        <f>SUM('West Europe'!M24:M35)</f>
        <v>840</v>
      </c>
      <c r="D49" s="130">
        <f>SUM('West Europe'!N24:N35)</f>
        <v>895</v>
      </c>
      <c r="E49" s="131">
        <f t="shared" si="3"/>
        <v>6.5476190476190479E-2</v>
      </c>
      <c r="F49" s="101"/>
      <c r="G49" s="101"/>
      <c r="H49" s="183">
        <f>SUM('West Europe'!R24:R35)</f>
        <v>95</v>
      </c>
      <c r="I49" s="183">
        <f>SUM('West Europe'!S24:S35)</f>
        <v>74</v>
      </c>
    </row>
    <row r="50" spans="1:9" hidden="1" x14ac:dyDescent="0.25">
      <c r="A50" s="117"/>
      <c r="B50" s="118" t="s">
        <v>83</v>
      </c>
      <c r="C50" s="119">
        <f>SUM('West Europe'!R24:R30)</f>
        <v>76</v>
      </c>
      <c r="D50" s="119">
        <f>SUM('West Europe'!S24:S30)</f>
        <v>55</v>
      </c>
      <c r="E50" s="120">
        <f t="shared" si="3"/>
        <v>-0.27631578947368424</v>
      </c>
      <c r="F50" s="101"/>
      <c r="G50" s="101"/>
      <c r="H50" s="183">
        <f>SUM('West Europe'!W24:W30)</f>
        <v>0</v>
      </c>
      <c r="I50" s="183">
        <f>SUM('West Europe'!X24:X30)</f>
        <v>0</v>
      </c>
    </row>
    <row r="51" spans="1:9" ht="13.8" thickBot="1" x14ac:dyDescent="0.3">
      <c r="A51" s="121"/>
      <c r="B51" s="150" t="s">
        <v>95</v>
      </c>
      <c r="C51" s="151">
        <f>SUM('West Europe'!C42:C53)</f>
        <v>105</v>
      </c>
      <c r="D51" s="151">
        <f>SUM('West Europe'!D42:D53)</f>
        <v>72</v>
      </c>
      <c r="E51" s="152">
        <f t="shared" si="3"/>
        <v>-0.31428571428571428</v>
      </c>
      <c r="F51" s="101"/>
      <c r="G51" s="101"/>
      <c r="H51" s="183">
        <f>SUM('West Europe'!H42:H53)</f>
        <v>0</v>
      </c>
      <c r="I51" s="183">
        <f>SUM('West Europe'!I42:I53)</f>
        <v>0</v>
      </c>
    </row>
    <row r="52" spans="1:9" ht="13.8" thickBot="1" x14ac:dyDescent="0.3">
      <c r="A52" s="122"/>
      <c r="B52" s="123" t="s">
        <v>307</v>
      </c>
      <c r="C52" s="146">
        <f>SUM(C43:C51)</f>
        <v>197268</v>
      </c>
      <c r="D52" s="146">
        <f>SUM(D43:D51)</f>
        <v>187400</v>
      </c>
      <c r="E52" s="147">
        <f t="shared" si="3"/>
        <v>-5.0023318531135307E-2</v>
      </c>
      <c r="H52" s="184">
        <f>SUM(H43:H51)</f>
        <v>93961</v>
      </c>
      <c r="I52" s="184">
        <f>SUM(I43:I51)</f>
        <v>103301</v>
      </c>
    </row>
    <row r="53" spans="1:9" ht="13.8" thickBot="1" x14ac:dyDescent="0.3"/>
    <row r="54" spans="1:9" ht="17.25" customHeight="1" thickBot="1" x14ac:dyDescent="0.3">
      <c r="B54" s="145" t="s">
        <v>304</v>
      </c>
      <c r="C54" s="171">
        <f>+C16+C29+C41+C52</f>
        <v>529818</v>
      </c>
      <c r="D54" s="171">
        <f>+D16+D29+D41+D52</f>
        <v>448742</v>
      </c>
      <c r="E54" s="172">
        <f t="shared" si="3"/>
        <v>-0.15302613350244801</v>
      </c>
    </row>
    <row r="55" spans="1:9" ht="13.8" thickBot="1" x14ac:dyDescent="0.3">
      <c r="B55" s="101"/>
      <c r="C55" s="101"/>
      <c r="D55" s="101"/>
      <c r="E55" s="101"/>
    </row>
    <row r="56" spans="1:9" ht="13.8" hidden="1" thickBot="1" x14ac:dyDescent="0.3">
      <c r="B56" s="101"/>
      <c r="C56" s="143">
        <f>SUM('International Tourist'!X8:X19)</f>
        <v>3533883</v>
      </c>
      <c r="D56" s="143">
        <f>SUM('International Tourist'!Y8:Y19)</f>
        <v>4282696</v>
      </c>
      <c r="E56" s="112">
        <f t="shared" si="3"/>
        <v>0.21189524384366998</v>
      </c>
    </row>
    <row r="57" spans="1:9" ht="14.4" thickBot="1" x14ac:dyDescent="0.3">
      <c r="B57" s="144" t="s">
        <v>308</v>
      </c>
      <c r="C57" s="141">
        <f>+C54/C56</f>
        <v>0.14992516730180372</v>
      </c>
      <c r="D57" s="142">
        <f>+D54/D56</f>
        <v>0.10478025991104668</v>
      </c>
      <c r="E57" s="101"/>
    </row>
    <row r="100" spans="2:5" x14ac:dyDescent="0.25">
      <c r="B100" s="135" t="s">
        <v>94</v>
      </c>
      <c r="C100" s="136">
        <v>0</v>
      </c>
      <c r="D100" s="136">
        <v>0</v>
      </c>
      <c r="E100" s="137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186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December 2017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9</v>
      </c>
      <c r="C4" s="305"/>
      <c r="D4" s="306"/>
      <c r="E4" s="77" t="s">
        <v>147</v>
      </c>
      <c r="F4" s="77" t="s">
        <v>147</v>
      </c>
      <c r="G4" s="305" t="s">
        <v>12</v>
      </c>
      <c r="H4" s="305"/>
      <c r="I4" s="306"/>
      <c r="J4" s="77" t="s">
        <v>147</v>
      </c>
      <c r="K4" s="77" t="s">
        <v>147</v>
      </c>
      <c r="L4" s="305" t="s">
        <v>20</v>
      </c>
      <c r="M4" s="305"/>
      <c r="N4" s="306"/>
      <c r="O4" s="77" t="s">
        <v>147</v>
      </c>
      <c r="P4" s="77" t="s">
        <v>147</v>
      </c>
      <c r="Q4" s="305" t="s">
        <v>21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M.'!O45</f>
        <v>4484</v>
      </c>
      <c r="C6" s="13">
        <f>+'International Tourist M.'!P45</f>
        <v>10215</v>
      </c>
      <c r="D6" s="13">
        <f>+'International Tourist M.'!Q45</f>
        <v>8268</v>
      </c>
      <c r="E6" s="205">
        <f t="shared" ref="E6:E18" si="0">(D6-B6)/B6*100</f>
        <v>84.388938447814454</v>
      </c>
      <c r="F6" s="205">
        <f t="shared" ref="F6:F18" si="1">(D6-C6)/C6*100</f>
        <v>-19.060205580029368</v>
      </c>
      <c r="G6" s="13">
        <f>+'International Tourist M.'!AD45</f>
        <v>7030</v>
      </c>
      <c r="H6" s="13">
        <f>+'International Tourist M.'!AE45</f>
        <v>6679</v>
      </c>
      <c r="I6" s="13">
        <f>+'International Tourist M.'!AF45</f>
        <v>7715</v>
      </c>
      <c r="J6" s="205">
        <f>(I6-G6)/G6*100</f>
        <v>9.743954480796587</v>
      </c>
      <c r="K6" s="205">
        <f>(I6-H6)/H6*100</f>
        <v>15.511304087438237</v>
      </c>
      <c r="L6" s="13">
        <f>+'International Tourist M.'!AA45</f>
        <v>5663</v>
      </c>
      <c r="M6" s="13">
        <f>+'International Tourist M.'!AB45</f>
        <v>3996</v>
      </c>
      <c r="N6" s="13">
        <f>+'International Tourist M.'!AC45</f>
        <v>5595</v>
      </c>
      <c r="O6" s="205">
        <f>(N6-L6)/L6*100</f>
        <v>-1.2007769733356879</v>
      </c>
      <c r="P6" s="205">
        <f>(N6-M6)/M6*100</f>
        <v>40.015015015015017</v>
      </c>
      <c r="Q6" s="13">
        <f>+'International Tourist M.'!I64</f>
        <v>702</v>
      </c>
      <c r="R6" s="13">
        <f>+'International Tourist M.'!J64</f>
        <v>2</v>
      </c>
      <c r="S6" s="13">
        <f>+'International Tourist M.'!K64</f>
        <v>26</v>
      </c>
      <c r="T6" s="205">
        <f>(S6-Q6)/Q6*100</f>
        <v>-96.296296296296291</v>
      </c>
      <c r="U6" s="205">
        <f>(S6-R6)/R6*100</f>
        <v>1200</v>
      </c>
    </row>
    <row r="7" spans="1:21" ht="21" x14ac:dyDescent="0.6">
      <c r="A7" s="48" t="s">
        <v>103</v>
      </c>
      <c r="B7" s="13">
        <f>+'International Tourist M.'!O46</f>
        <v>5198</v>
      </c>
      <c r="C7" s="13">
        <f>+'International Tourist M.'!P46</f>
        <v>10477</v>
      </c>
      <c r="D7" s="13">
        <f>+'International Tourist M.'!Q46</f>
        <v>9308</v>
      </c>
      <c r="E7" s="205">
        <f t="shared" si="0"/>
        <v>79.068872643324354</v>
      </c>
      <c r="F7" s="205">
        <f t="shared" si="1"/>
        <v>-11.157774171995801</v>
      </c>
      <c r="G7" s="13">
        <f>+'International Tourist M.'!AD46</f>
        <v>8936</v>
      </c>
      <c r="H7" s="13">
        <f>+'International Tourist M.'!AE46</f>
        <v>8186</v>
      </c>
      <c r="I7" s="13">
        <f>+'International Tourist M.'!AF46</f>
        <v>8173</v>
      </c>
      <c r="J7" s="205">
        <f>(I7-G7)/G7*100</f>
        <v>-8.5384959713518356</v>
      </c>
      <c r="K7" s="205">
        <f>(I7-H7)/H7*100</f>
        <v>-0.15880772049841194</v>
      </c>
      <c r="L7" s="13">
        <f>+'International Tourist M.'!AA46</f>
        <v>5129</v>
      </c>
      <c r="M7" s="13">
        <f>+'International Tourist M.'!AB46</f>
        <v>4950</v>
      </c>
      <c r="N7" s="13">
        <f>+'International Tourist M.'!AC46</f>
        <v>6267</v>
      </c>
      <c r="O7" s="205">
        <f>(N7-L7)/L7*100</f>
        <v>22.187560928056151</v>
      </c>
      <c r="P7" s="205">
        <f>(N7-M7)/M7*100</f>
        <v>26.606060606060606</v>
      </c>
      <c r="Q7" s="13">
        <f>+'International Tourist M.'!I65</f>
        <v>490</v>
      </c>
      <c r="R7" s="13">
        <f>+'International Tourist M.'!J65</f>
        <v>8</v>
      </c>
      <c r="S7" s="13">
        <f>+'International Tourist M.'!K65</f>
        <v>58</v>
      </c>
      <c r="T7" s="205">
        <f>(S7-Q7)/Q7*100</f>
        <v>-88.163265306122454</v>
      </c>
      <c r="U7" s="205">
        <f>(S7-R7)/R7*100</f>
        <v>625</v>
      </c>
    </row>
    <row r="8" spans="1:21" ht="21" x14ac:dyDescent="0.6">
      <c r="A8" s="48" t="s">
        <v>104</v>
      </c>
      <c r="B8" s="13">
        <f>+'International Tourist M.'!O47</f>
        <v>4860</v>
      </c>
      <c r="C8" s="13">
        <f>+'International Tourist M.'!P47</f>
        <v>11357</v>
      </c>
      <c r="D8" s="13">
        <f>+'International Tourist M.'!Q47</f>
        <v>8886</v>
      </c>
      <c r="E8" s="205">
        <f t="shared" si="0"/>
        <v>82.839506172839506</v>
      </c>
      <c r="F8" s="205">
        <f t="shared" si="1"/>
        <v>-21.757506383728099</v>
      </c>
      <c r="G8" s="13">
        <f>+'International Tourist M.'!AD47</f>
        <v>8785</v>
      </c>
      <c r="H8" s="13">
        <f>+'International Tourist M.'!AE47</f>
        <v>6293</v>
      </c>
      <c r="I8" s="13">
        <f>+'International Tourist M.'!AF47</f>
        <v>7891</v>
      </c>
      <c r="J8" s="205">
        <f t="shared" ref="J8:J17" si="2">(I8-G8)/G8*100</f>
        <v>-10.176437108708026</v>
      </c>
      <c r="K8" s="205">
        <f t="shared" ref="K8:K17" si="3">(I8-H8)/H8*100</f>
        <v>25.393294136341964</v>
      </c>
      <c r="L8" s="13">
        <f>+'International Tourist M.'!AA47</f>
        <v>5260</v>
      </c>
      <c r="M8" s="13">
        <f>+'International Tourist M.'!AB47</f>
        <v>6567</v>
      </c>
      <c r="N8" s="13">
        <f>+'International Tourist M.'!AC47</f>
        <v>6601</v>
      </c>
      <c r="O8" s="205">
        <f t="shared" ref="O8:O17" si="4">(N8-L8)/L8*100</f>
        <v>25.494296577946766</v>
      </c>
      <c r="P8" s="205">
        <f t="shared" ref="P8:P17" si="5">(N8-M8)/M8*100</f>
        <v>0.51774021623267852</v>
      </c>
      <c r="Q8" s="13">
        <f>+'International Tourist M.'!I66</f>
        <v>265</v>
      </c>
      <c r="R8" s="13">
        <f>+'International Tourist M.'!J66</f>
        <v>485</v>
      </c>
      <c r="S8" s="13">
        <f>+'International Tourist M.'!K66</f>
        <v>54</v>
      </c>
      <c r="T8" s="205">
        <f t="shared" ref="T8:T17" si="6">(S8-Q8)/Q8*100</f>
        <v>-79.622641509433961</v>
      </c>
      <c r="U8" s="205">
        <f t="shared" ref="U8:U17" si="7">(S8-R8)/R8*100</f>
        <v>-88.865979381443296</v>
      </c>
    </row>
    <row r="9" spans="1:21" ht="21" x14ac:dyDescent="0.6">
      <c r="A9" s="48" t="s">
        <v>105</v>
      </c>
      <c r="B9" s="13">
        <f>+'International Tourist M.'!O48</f>
        <v>4799</v>
      </c>
      <c r="C9" s="13">
        <f>+'International Tourist M.'!P48</f>
        <v>6982</v>
      </c>
      <c r="D9" s="13">
        <f>+'International Tourist M.'!Q48</f>
        <v>7366</v>
      </c>
      <c r="E9" s="205">
        <f t="shared" si="0"/>
        <v>53.490310481350278</v>
      </c>
      <c r="F9" s="205">
        <f t="shared" si="1"/>
        <v>5.4998567745631624</v>
      </c>
      <c r="G9" s="13">
        <f>+'International Tourist M.'!AD48</f>
        <v>4044</v>
      </c>
      <c r="H9" s="13">
        <f>+'International Tourist M.'!AE48</f>
        <v>3612</v>
      </c>
      <c r="I9" s="13">
        <f>+'International Tourist M.'!AF48</f>
        <v>3924</v>
      </c>
      <c r="J9" s="205">
        <f t="shared" si="2"/>
        <v>-2.9673590504451042</v>
      </c>
      <c r="K9" s="205">
        <f t="shared" si="3"/>
        <v>8.6378737541528228</v>
      </c>
      <c r="L9" s="13">
        <f>+'International Tourist M.'!AA48</f>
        <v>3213</v>
      </c>
      <c r="M9" s="13">
        <f>+'International Tourist M.'!AB48</f>
        <v>2833</v>
      </c>
      <c r="N9" s="13">
        <f>+'International Tourist M.'!AC48</f>
        <v>3402</v>
      </c>
      <c r="O9" s="205">
        <f t="shared" si="4"/>
        <v>5.8823529411764701</v>
      </c>
      <c r="P9" s="205">
        <f t="shared" si="5"/>
        <v>20.084715848923405</v>
      </c>
      <c r="Q9" s="13">
        <f>+'International Tourist M.'!I67</f>
        <v>679</v>
      </c>
      <c r="R9" s="13">
        <f>+'International Tourist M.'!J67</f>
        <v>71</v>
      </c>
      <c r="S9" s="13">
        <f>+'International Tourist M.'!K67</f>
        <v>505</v>
      </c>
      <c r="T9" s="205">
        <f t="shared" si="6"/>
        <v>-25.625920471281294</v>
      </c>
      <c r="U9" s="205">
        <f t="shared" si="7"/>
        <v>611.26760563380276</v>
      </c>
    </row>
    <row r="10" spans="1:21" ht="21" x14ac:dyDescent="0.6">
      <c r="A10" s="48" t="s">
        <v>106</v>
      </c>
      <c r="B10" s="13">
        <f>+'International Tourist M.'!O49</f>
        <v>4466</v>
      </c>
      <c r="C10" s="13">
        <f>+'International Tourist M.'!P49</f>
        <v>5955</v>
      </c>
      <c r="D10" s="13">
        <f>+'International Tourist M.'!Q49</f>
        <v>5566</v>
      </c>
      <c r="E10" s="205">
        <f t="shared" si="0"/>
        <v>24.630541871921181</v>
      </c>
      <c r="F10" s="205">
        <f t="shared" si="1"/>
        <v>-6.5323257766582712</v>
      </c>
      <c r="G10" s="13">
        <f>+'International Tourist M.'!AD49</f>
        <v>2306</v>
      </c>
      <c r="H10" s="13">
        <f>+'International Tourist M.'!AE49</f>
        <v>1968</v>
      </c>
      <c r="I10" s="13">
        <f>+'International Tourist M.'!AF49</f>
        <v>1974</v>
      </c>
      <c r="J10" s="205">
        <f t="shared" si="2"/>
        <v>-14.397224631396357</v>
      </c>
      <c r="K10" s="205">
        <f t="shared" si="3"/>
        <v>0.3048780487804878</v>
      </c>
      <c r="L10" s="13">
        <f>+'International Tourist M.'!AA49</f>
        <v>2521</v>
      </c>
      <c r="M10" s="13">
        <f>+'International Tourist M.'!AB49</f>
        <v>1796</v>
      </c>
      <c r="N10" s="13">
        <f>+'International Tourist M.'!AC49</f>
        <v>2563</v>
      </c>
      <c r="O10" s="205">
        <f t="shared" si="4"/>
        <v>1.6660055533518445</v>
      </c>
      <c r="P10" s="205">
        <f t="shared" si="5"/>
        <v>42.706013363028958</v>
      </c>
      <c r="Q10" s="13">
        <f>+'International Tourist M.'!I68</f>
        <v>466</v>
      </c>
      <c r="R10" s="13">
        <f>+'International Tourist M.'!J68</f>
        <v>2</v>
      </c>
      <c r="S10" s="13">
        <f>+'International Tourist M.'!K68</f>
        <v>366</v>
      </c>
      <c r="T10" s="205">
        <f t="shared" si="6"/>
        <v>-21.459227467811161</v>
      </c>
      <c r="U10" s="205">
        <f t="shared" si="7"/>
        <v>18200</v>
      </c>
    </row>
    <row r="11" spans="1:21" ht="21" x14ac:dyDescent="0.6">
      <c r="A11" s="48" t="s">
        <v>107</v>
      </c>
      <c r="B11" s="13">
        <f>+'International Tourist M.'!O50</f>
        <v>6338</v>
      </c>
      <c r="C11" s="13">
        <f>+'International Tourist M.'!P50</f>
        <v>6324</v>
      </c>
      <c r="D11" s="13">
        <f>+'International Tourist M.'!Q50</f>
        <v>5378</v>
      </c>
      <c r="E11" s="205">
        <f t="shared" si="0"/>
        <v>-15.146733985484378</v>
      </c>
      <c r="F11" s="205">
        <f t="shared" si="1"/>
        <v>-14.958886780518659</v>
      </c>
      <c r="G11" s="13">
        <f>+'International Tourist M.'!AD50</f>
        <v>2093</v>
      </c>
      <c r="H11" s="13">
        <f>+'International Tourist M.'!AE50</f>
        <v>1138</v>
      </c>
      <c r="I11" s="13">
        <f>+'International Tourist M.'!AF50</f>
        <v>1419</v>
      </c>
      <c r="J11" s="205">
        <f t="shared" si="2"/>
        <v>-32.202580028666986</v>
      </c>
      <c r="K11" s="205">
        <f t="shared" si="3"/>
        <v>24.692442882249559</v>
      </c>
      <c r="L11" s="13">
        <f>+'International Tourist M.'!AA50</f>
        <v>1252</v>
      </c>
      <c r="M11" s="13">
        <f>+'International Tourist M.'!AB50</f>
        <v>1062</v>
      </c>
      <c r="N11" s="13">
        <f>+'International Tourist M.'!AC50</f>
        <v>1279</v>
      </c>
      <c r="O11" s="205">
        <f t="shared" si="4"/>
        <v>2.1565495207667729</v>
      </c>
      <c r="P11" s="205">
        <f t="shared" si="5"/>
        <v>20.433145009416194</v>
      </c>
      <c r="Q11" s="13">
        <f>+'International Tourist M.'!I69</f>
        <v>301</v>
      </c>
      <c r="R11" s="13">
        <f>+'International Tourist M.'!J69</f>
        <v>250</v>
      </c>
      <c r="S11" s="13">
        <f>+'International Tourist M.'!K69</f>
        <v>514</v>
      </c>
      <c r="T11" s="205">
        <f t="shared" si="6"/>
        <v>70.7641196013289</v>
      </c>
      <c r="U11" s="205">
        <f t="shared" si="7"/>
        <v>105.60000000000001</v>
      </c>
    </row>
    <row r="12" spans="1:21" ht="21" x14ac:dyDescent="0.6">
      <c r="A12" s="48" t="s">
        <v>108</v>
      </c>
      <c r="B12" s="13">
        <f>+'International Tourist M.'!O51</f>
        <v>7135</v>
      </c>
      <c r="C12" s="13">
        <f>+'International Tourist M.'!P51</f>
        <v>10031</v>
      </c>
      <c r="D12" s="13">
        <f>+'International Tourist M.'!Q51</f>
        <v>6782</v>
      </c>
      <c r="E12" s="205">
        <f t="shared" si="0"/>
        <v>-4.9474421864050457</v>
      </c>
      <c r="F12" s="205">
        <f t="shared" si="1"/>
        <v>-32.389592263981662</v>
      </c>
      <c r="G12" s="13">
        <f>+'International Tourist M.'!AD51</f>
        <v>1783</v>
      </c>
      <c r="H12" s="13">
        <f>+'International Tourist M.'!AE51</f>
        <v>2485</v>
      </c>
      <c r="I12" s="13">
        <f>+'International Tourist M.'!AF51</f>
        <v>2504</v>
      </c>
      <c r="J12" s="205">
        <f t="shared" si="2"/>
        <v>40.437464946719018</v>
      </c>
      <c r="K12" s="205">
        <f t="shared" si="3"/>
        <v>0.76458752515090544</v>
      </c>
      <c r="L12" s="13">
        <f>+'International Tourist M.'!AA51</f>
        <v>2355</v>
      </c>
      <c r="M12" s="13">
        <f>+'International Tourist M.'!AB51</f>
        <v>2080</v>
      </c>
      <c r="N12" s="13">
        <f>+'International Tourist M.'!AC51</f>
        <v>2412</v>
      </c>
      <c r="O12" s="205">
        <f t="shared" si="4"/>
        <v>2.4203821656050959</v>
      </c>
      <c r="P12" s="205">
        <f t="shared" si="5"/>
        <v>15.96153846153846</v>
      </c>
      <c r="Q12" s="13">
        <f>+'International Tourist M.'!I70</f>
        <v>320</v>
      </c>
      <c r="R12" s="13">
        <f>+'International Tourist M.'!J70</f>
        <v>145</v>
      </c>
      <c r="S12" s="13">
        <f>+'International Tourist M.'!K70</f>
        <v>1932</v>
      </c>
      <c r="T12" s="205">
        <f t="shared" si="6"/>
        <v>503.74999999999994</v>
      </c>
      <c r="U12" s="205">
        <f t="shared" si="7"/>
        <v>1232.4137931034484</v>
      </c>
    </row>
    <row r="13" spans="1:21" ht="21" x14ac:dyDescent="0.6">
      <c r="A13" s="48" t="s">
        <v>109</v>
      </c>
      <c r="B13" s="13">
        <f>+'International Tourist M.'!O52</f>
        <v>6013</v>
      </c>
      <c r="C13" s="13">
        <f>+'International Tourist M.'!P52</f>
        <v>7920</v>
      </c>
      <c r="D13" s="13">
        <f>+'International Tourist M.'!Q52</f>
        <v>6963</v>
      </c>
      <c r="E13" s="205">
        <f t="shared" si="0"/>
        <v>15.799101945784134</v>
      </c>
      <c r="F13" s="205">
        <f t="shared" si="1"/>
        <v>-12.083333333333334</v>
      </c>
      <c r="G13" s="13">
        <f>+'International Tourist M.'!AD52</f>
        <v>3301</v>
      </c>
      <c r="H13" s="13">
        <f>+'International Tourist M.'!AE52</f>
        <v>2407</v>
      </c>
      <c r="I13" s="13">
        <f>+'International Tourist M.'!AF52</f>
        <v>3037</v>
      </c>
      <c r="J13" s="205">
        <f t="shared" si="2"/>
        <v>-7.9975764919721293</v>
      </c>
      <c r="K13" s="205">
        <f t="shared" si="3"/>
        <v>26.17366015787287</v>
      </c>
      <c r="L13" s="13">
        <f>+'International Tourist M.'!AA52</f>
        <v>1788</v>
      </c>
      <c r="M13" s="13">
        <f>+'International Tourist M.'!AB52</f>
        <v>1995</v>
      </c>
      <c r="N13" s="13">
        <f>+'International Tourist M.'!AC52</f>
        <v>2546</v>
      </c>
      <c r="O13" s="205">
        <f t="shared" si="4"/>
        <v>42.393736017897091</v>
      </c>
      <c r="P13" s="205">
        <f t="shared" si="5"/>
        <v>27.61904761904762</v>
      </c>
      <c r="Q13" s="13">
        <f>+'International Tourist M.'!I71</f>
        <v>125</v>
      </c>
      <c r="R13" s="13">
        <f>+'International Tourist M.'!J71</f>
        <v>165</v>
      </c>
      <c r="S13" s="13">
        <f>+'International Tourist M.'!K71</f>
        <v>1072</v>
      </c>
      <c r="T13" s="205">
        <f t="shared" si="6"/>
        <v>757.59999999999991</v>
      </c>
      <c r="U13" s="205">
        <f t="shared" si="7"/>
        <v>549.69696969696975</v>
      </c>
    </row>
    <row r="14" spans="1:21" ht="21" x14ac:dyDescent="0.6">
      <c r="A14" s="48" t="s">
        <v>125</v>
      </c>
      <c r="B14" s="13">
        <f>+'International Tourist M.'!O53</f>
        <v>5037</v>
      </c>
      <c r="C14" s="13">
        <f>+'International Tourist M.'!P53</f>
        <v>7541</v>
      </c>
      <c r="D14" s="13">
        <f>+'International Tourist M.'!Q53</f>
        <v>5518</v>
      </c>
      <c r="E14" s="205">
        <f t="shared" si="0"/>
        <v>9.5493349215803054</v>
      </c>
      <c r="F14" s="205">
        <f t="shared" si="1"/>
        <v>-26.826680811563453</v>
      </c>
      <c r="G14" s="13">
        <f>+'International Tourist M.'!AD53</f>
        <v>2538</v>
      </c>
      <c r="H14" s="13">
        <f>+'International Tourist M.'!AE53</f>
        <v>2290</v>
      </c>
      <c r="I14" s="13">
        <f>+'International Tourist M.'!AF53</f>
        <v>2171</v>
      </c>
      <c r="J14" s="205">
        <f t="shared" si="2"/>
        <v>-14.460204885736799</v>
      </c>
      <c r="K14" s="205">
        <f t="shared" si="3"/>
        <v>-5.1965065502183405</v>
      </c>
      <c r="L14" s="13">
        <f>+'International Tourist M.'!AA53</f>
        <v>894</v>
      </c>
      <c r="M14" s="13">
        <f>+'International Tourist M.'!AB53</f>
        <v>938</v>
      </c>
      <c r="N14" s="13">
        <f>+'International Tourist M.'!AC53</f>
        <v>1529</v>
      </c>
      <c r="O14" s="205">
        <f t="shared" si="4"/>
        <v>71.029082774049215</v>
      </c>
      <c r="P14" s="205">
        <f t="shared" si="5"/>
        <v>63.006396588486133</v>
      </c>
      <c r="Q14" s="13">
        <f>+'International Tourist M.'!I72</f>
        <v>122</v>
      </c>
      <c r="R14" s="13">
        <f>+'International Tourist M.'!J72</f>
        <v>24</v>
      </c>
      <c r="S14" s="13">
        <f>+'International Tourist M.'!K72</f>
        <v>348</v>
      </c>
      <c r="T14" s="205">
        <f t="shared" si="6"/>
        <v>185.24590163934425</v>
      </c>
      <c r="U14" s="205">
        <f t="shared" si="7"/>
        <v>1350</v>
      </c>
    </row>
    <row r="15" spans="1:21" ht="21" x14ac:dyDescent="0.6">
      <c r="A15" s="48" t="s">
        <v>110</v>
      </c>
      <c r="B15" s="13">
        <f>+'International Tourist M.'!O54</f>
        <v>6862</v>
      </c>
      <c r="C15" s="13">
        <f>+'International Tourist M.'!P54</f>
        <v>6401</v>
      </c>
      <c r="D15" s="13">
        <f>+'International Tourist M.'!Q54</f>
        <v>6890</v>
      </c>
      <c r="E15" s="205">
        <f t="shared" si="0"/>
        <v>0.40804430195278346</v>
      </c>
      <c r="F15" s="205">
        <f t="shared" si="1"/>
        <v>7.6394313388533046</v>
      </c>
      <c r="G15" s="13">
        <f>+'International Tourist M.'!AD54</f>
        <v>4040</v>
      </c>
      <c r="H15" s="13">
        <f>+'International Tourist M.'!AE54</f>
        <v>4383</v>
      </c>
      <c r="I15" s="13">
        <f>+'International Tourist M.'!AF54</f>
        <v>4319</v>
      </c>
      <c r="J15" s="205">
        <f t="shared" si="2"/>
        <v>6.9059405940594063</v>
      </c>
      <c r="K15" s="205">
        <f t="shared" si="3"/>
        <v>-1.460187086470454</v>
      </c>
      <c r="L15" s="13">
        <f>+'International Tourist M.'!AA54</f>
        <v>2766</v>
      </c>
      <c r="M15" s="13">
        <f>+'International Tourist M.'!AB54</f>
        <v>3498</v>
      </c>
      <c r="N15" s="13">
        <f>+'International Tourist M.'!AC54</f>
        <v>3890</v>
      </c>
      <c r="O15" s="205">
        <f t="shared" si="4"/>
        <v>40.636297903109181</v>
      </c>
      <c r="P15" s="205">
        <f t="shared" si="5"/>
        <v>11.206403659233848</v>
      </c>
      <c r="Q15" s="13">
        <f>+'International Tourist M.'!I73</f>
        <v>82</v>
      </c>
      <c r="R15" s="13">
        <f>+'International Tourist M.'!J73</f>
        <v>3</v>
      </c>
      <c r="S15" s="13">
        <f>+'International Tourist M.'!K73</f>
        <v>525</v>
      </c>
      <c r="T15" s="205">
        <f t="shared" si="6"/>
        <v>540.2439024390244</v>
      </c>
      <c r="U15" s="205">
        <f t="shared" si="7"/>
        <v>17400</v>
      </c>
    </row>
    <row r="16" spans="1:21" ht="21" x14ac:dyDescent="0.6">
      <c r="A16" s="48" t="s">
        <v>111</v>
      </c>
      <c r="B16" s="13">
        <f>+'International Tourist M.'!O55</f>
        <v>8533</v>
      </c>
      <c r="C16" s="13">
        <f>+'International Tourist M.'!P55</f>
        <v>9085</v>
      </c>
      <c r="D16" s="13">
        <f>+'International Tourist M.'!Q55</f>
        <v>8924</v>
      </c>
      <c r="E16" s="205">
        <f t="shared" si="0"/>
        <v>4.5822102425876015</v>
      </c>
      <c r="F16" s="205">
        <f t="shared" si="1"/>
        <v>-1.7721518987341773</v>
      </c>
      <c r="G16" s="13">
        <f>+'International Tourist M.'!AD55</f>
        <v>6821</v>
      </c>
      <c r="H16" s="13">
        <f>+'International Tourist M.'!AE55</f>
        <v>5463</v>
      </c>
      <c r="I16" s="13">
        <f>+'International Tourist M.'!AF55</f>
        <v>6426</v>
      </c>
      <c r="J16" s="205">
        <f t="shared" si="2"/>
        <v>-5.7909397449054394</v>
      </c>
      <c r="K16" s="205">
        <f t="shared" si="3"/>
        <v>17.627677100494235</v>
      </c>
      <c r="L16" s="13">
        <f>+'International Tourist M.'!AA55</f>
        <v>5478</v>
      </c>
      <c r="M16" s="13">
        <f>+'International Tourist M.'!AB55</f>
        <v>6312</v>
      </c>
      <c r="N16" s="13">
        <f>+'International Tourist M.'!AC55</f>
        <v>6972</v>
      </c>
      <c r="O16" s="205">
        <f t="shared" si="4"/>
        <v>27.27272727272727</v>
      </c>
      <c r="P16" s="205">
        <f t="shared" si="5"/>
        <v>10.456273764258556</v>
      </c>
      <c r="Q16" s="13">
        <f>+'International Tourist M.'!I74</f>
        <v>91</v>
      </c>
      <c r="R16" s="13">
        <f>+'International Tourist M.'!J74</f>
        <v>2</v>
      </c>
      <c r="S16" s="13">
        <f>+'International Tourist M.'!K74</f>
        <v>842</v>
      </c>
      <c r="T16" s="205">
        <f t="shared" si="6"/>
        <v>825.27472527472537</v>
      </c>
      <c r="U16" s="205">
        <f t="shared" si="7"/>
        <v>42000</v>
      </c>
    </row>
    <row r="17" spans="1:21" ht="21" x14ac:dyDescent="0.6">
      <c r="A17" s="48" t="s">
        <v>112</v>
      </c>
      <c r="B17" s="13">
        <f>+'International Tourist M.'!O56</f>
        <v>8333</v>
      </c>
      <c r="C17" s="13">
        <f>+'International Tourist M.'!P56</f>
        <v>8996</v>
      </c>
      <c r="D17" s="13">
        <f>+'International Tourist M.'!Q56</f>
        <v>2055</v>
      </c>
      <c r="E17" s="205">
        <f t="shared" si="0"/>
        <v>-75.339013560542426</v>
      </c>
      <c r="F17" s="205">
        <f t="shared" si="1"/>
        <v>-77.156514006224981</v>
      </c>
      <c r="G17" s="13">
        <f>+'International Tourist M.'!AD56</f>
        <v>5638</v>
      </c>
      <c r="H17" s="13">
        <f>+'International Tourist M.'!AE56</f>
        <v>6411</v>
      </c>
      <c r="I17" s="13">
        <f>+'International Tourist M.'!AF56</f>
        <v>1025</v>
      </c>
      <c r="J17" s="205">
        <f t="shared" si="2"/>
        <v>-81.819794253281302</v>
      </c>
      <c r="K17" s="205">
        <f t="shared" si="3"/>
        <v>-84.011854624863517</v>
      </c>
      <c r="L17" s="13">
        <f>+'International Tourist M.'!AA56</f>
        <v>2293</v>
      </c>
      <c r="M17" s="13">
        <f>+'International Tourist M.'!AB56</f>
        <v>2809</v>
      </c>
      <c r="N17" s="13">
        <f>+'International Tourist M.'!AC56</f>
        <v>1046</v>
      </c>
      <c r="O17" s="205">
        <f t="shared" si="4"/>
        <v>-54.382904491931974</v>
      </c>
      <c r="P17" s="205">
        <f t="shared" si="5"/>
        <v>-62.762548949804199</v>
      </c>
      <c r="Q17" s="13">
        <f>+'International Tourist M.'!I75</f>
        <v>140</v>
      </c>
      <c r="R17" s="13">
        <f>+'International Tourist M.'!J75</f>
        <v>76</v>
      </c>
      <c r="S17" s="13">
        <f>+'International Tourist M.'!K75</f>
        <v>114</v>
      </c>
      <c r="T17" s="205">
        <f t="shared" si="6"/>
        <v>-18.571428571428573</v>
      </c>
      <c r="U17" s="205">
        <f t="shared" si="7"/>
        <v>50</v>
      </c>
    </row>
    <row r="18" spans="1:21" ht="21" x14ac:dyDescent="0.6">
      <c r="A18" s="48" t="s">
        <v>113</v>
      </c>
      <c r="B18" s="14">
        <f t="shared" ref="B18:S18" si="8">SUM(B6:B17)</f>
        <v>72058</v>
      </c>
      <c r="C18" s="14">
        <f t="shared" si="8"/>
        <v>101284</v>
      </c>
      <c r="D18" s="14">
        <f t="shared" si="8"/>
        <v>81904</v>
      </c>
      <c r="E18" s="205">
        <f t="shared" si="0"/>
        <v>13.663992894612672</v>
      </c>
      <c r="F18" s="205">
        <f t="shared" si="1"/>
        <v>-19.134315390387425</v>
      </c>
      <c r="G18" s="14">
        <f t="shared" si="8"/>
        <v>57315</v>
      </c>
      <c r="H18" s="14">
        <f t="shared" si="8"/>
        <v>51315</v>
      </c>
      <c r="I18" s="14">
        <f t="shared" si="8"/>
        <v>50578</v>
      </c>
      <c r="J18" s="205">
        <f>(I18-G18)/G18*100</f>
        <v>-11.754340050597575</v>
      </c>
      <c r="K18" s="205">
        <f>(I18-H18)/H18*100</f>
        <v>-1.4362272240085745</v>
      </c>
      <c r="L18" s="14">
        <f t="shared" si="8"/>
        <v>38612</v>
      </c>
      <c r="M18" s="14">
        <f t="shared" si="8"/>
        <v>38836</v>
      </c>
      <c r="N18" s="14">
        <f t="shared" si="8"/>
        <v>44102</v>
      </c>
      <c r="O18" s="205">
        <f>(N18-L18)/L18*100</f>
        <v>14.218377706412513</v>
      </c>
      <c r="P18" s="205">
        <f>(N18-M18)/M18*100</f>
        <v>13.559583891234936</v>
      </c>
      <c r="Q18" s="14">
        <f t="shared" si="8"/>
        <v>3783</v>
      </c>
      <c r="R18" s="14">
        <f t="shared" si="8"/>
        <v>1233</v>
      </c>
      <c r="S18" s="14">
        <f t="shared" si="8"/>
        <v>6356</v>
      </c>
      <c r="T18" s="205">
        <f>(S18-Q18)/Q18*100</f>
        <v>68.014803066349458</v>
      </c>
      <c r="U18" s="205">
        <f>(S18-R18)/R18*100</f>
        <v>415.49067315490669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27</v>
      </c>
      <c r="C22" s="305"/>
      <c r="D22" s="306"/>
      <c r="E22" s="77" t="s">
        <v>147</v>
      </c>
      <c r="F22" s="77" t="s">
        <v>147</v>
      </c>
      <c r="G22" s="305" t="s">
        <v>32</v>
      </c>
      <c r="H22" s="305"/>
      <c r="I22" s="306"/>
      <c r="J22" s="77" t="s">
        <v>147</v>
      </c>
      <c r="K22" s="77" t="s">
        <v>147</v>
      </c>
      <c r="L22" s="305" t="s">
        <v>41</v>
      </c>
      <c r="M22" s="305"/>
      <c r="N22" s="306"/>
      <c r="O22" s="77" t="s">
        <v>147</v>
      </c>
      <c r="P22" s="77" t="s">
        <v>147</v>
      </c>
      <c r="Q22" s="305" t="s">
        <v>83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M.'!AA8</f>
        <v>301</v>
      </c>
      <c r="C24" s="13">
        <f>+'International Tourist M.'!AB8</f>
        <v>247</v>
      </c>
      <c r="D24" s="13">
        <f>+'International Tourist M.'!AC8</f>
        <v>240</v>
      </c>
      <c r="E24" s="205">
        <f>(D24-B24)/B24*100</f>
        <v>-20.26578073089701</v>
      </c>
      <c r="F24" s="205">
        <f>(D24-C24)/C24*100</f>
        <v>-2.834008097165992</v>
      </c>
      <c r="G24" s="13">
        <f>+'International Tourist M.'!R159</f>
        <v>194</v>
      </c>
      <c r="H24" s="13">
        <f>+'International Tourist M.'!S159</f>
        <v>209</v>
      </c>
      <c r="I24" s="13">
        <f>+'International Tourist M.'!T159</f>
        <v>145</v>
      </c>
      <c r="J24" s="205">
        <f>(I24-G24)/G24*100</f>
        <v>-25.257731958762886</v>
      </c>
      <c r="K24" s="205">
        <f>(I24-H24)/H24*100</f>
        <v>-30.62200956937799</v>
      </c>
      <c r="L24" s="13">
        <f>+'International Tourist M.'!R8</f>
        <v>41</v>
      </c>
      <c r="M24" s="13">
        <f>+'International Tourist M.'!S8</f>
        <v>52</v>
      </c>
      <c r="N24" s="13">
        <f>+'International Tourist M.'!T8</f>
        <v>85</v>
      </c>
      <c r="O24" s="205">
        <f>(N24-L24)/L24*100</f>
        <v>107.31707317073172</v>
      </c>
      <c r="P24" s="205">
        <f>(N24-M24)/M24*100</f>
        <v>63.46153846153846</v>
      </c>
      <c r="Q24" s="13">
        <f>+'International Tourist M.'!I102</f>
        <v>0</v>
      </c>
      <c r="R24" s="13">
        <f>+'International Tourist M.'!J102</f>
        <v>28</v>
      </c>
      <c r="S24" s="13">
        <f>+'International Tourist M.'!K102</f>
        <v>11</v>
      </c>
      <c r="T24" s="205" t="e">
        <f>(S24-Q24)/Q24*100</f>
        <v>#DIV/0!</v>
      </c>
      <c r="U24" s="205">
        <f>(S24-R24)/R24*100</f>
        <v>-60.714285714285708</v>
      </c>
    </row>
    <row r="25" spans="1:21" ht="21" x14ac:dyDescent="0.6">
      <c r="A25" s="48" t="s">
        <v>103</v>
      </c>
      <c r="B25" s="13">
        <f>+'International Tourist M.'!AA9</f>
        <v>405</v>
      </c>
      <c r="C25" s="13">
        <f>+'International Tourist M.'!AB9</f>
        <v>254</v>
      </c>
      <c r="D25" s="13">
        <f>+'International Tourist M.'!AC9</f>
        <v>191</v>
      </c>
      <c r="E25" s="205">
        <f>(D25-B25)/B25*100</f>
        <v>-52.839506172839499</v>
      </c>
      <c r="F25" s="205">
        <f>(D25-C25)/C25*100</f>
        <v>-24.803149606299215</v>
      </c>
      <c r="G25" s="13">
        <f>+'International Tourist M.'!R160</f>
        <v>64</v>
      </c>
      <c r="H25" s="13">
        <f>+'International Tourist M.'!S160</f>
        <v>213</v>
      </c>
      <c r="I25" s="13">
        <f>+'International Tourist M.'!T160</f>
        <v>240</v>
      </c>
      <c r="J25" s="205">
        <f>(I25-G25)/G25*100</f>
        <v>275</v>
      </c>
      <c r="K25" s="205">
        <f>(I25-H25)/H25*100</f>
        <v>12.676056338028168</v>
      </c>
      <c r="L25" s="13">
        <f>+'International Tourist M.'!R9</f>
        <v>34</v>
      </c>
      <c r="M25" s="13">
        <f>+'International Tourist M.'!S9</f>
        <v>49</v>
      </c>
      <c r="N25" s="13">
        <f>+'International Tourist M.'!T9</f>
        <v>101</v>
      </c>
      <c r="O25" s="205">
        <f>(N25-L25)/L25*100</f>
        <v>197.05882352941177</v>
      </c>
      <c r="P25" s="205">
        <f>(N25-M25)/M25*100</f>
        <v>106.12244897959184</v>
      </c>
      <c r="Q25" s="13">
        <f>+'International Tourist M.'!I103</f>
        <v>23</v>
      </c>
      <c r="R25" s="13">
        <f>+'International Tourist M.'!J103</f>
        <v>48</v>
      </c>
      <c r="S25" s="13">
        <f>+'International Tourist M.'!K103</f>
        <v>44</v>
      </c>
      <c r="T25" s="205">
        <f>(S25-Q25)/Q25*100</f>
        <v>91.304347826086953</v>
      </c>
      <c r="U25" s="205">
        <f>(S25-R25)/R25*100</f>
        <v>-8.3333333333333321</v>
      </c>
    </row>
    <row r="26" spans="1:21" ht="21" x14ac:dyDescent="0.6">
      <c r="A26" s="48" t="s">
        <v>104</v>
      </c>
      <c r="B26" s="13">
        <f>+'International Tourist M.'!AA10</f>
        <v>327</v>
      </c>
      <c r="C26" s="13">
        <f>+'International Tourist M.'!AB10</f>
        <v>128</v>
      </c>
      <c r="D26" s="13">
        <f>+'International Tourist M.'!AC10</f>
        <v>454</v>
      </c>
      <c r="E26" s="205">
        <f t="shared" ref="E26:E36" si="9">(D26-B26)/B26*100</f>
        <v>38.837920489296636</v>
      </c>
      <c r="F26" s="205">
        <f t="shared" ref="F26:F36" si="10">(D26-C26)/C26*100</f>
        <v>254.6875</v>
      </c>
      <c r="G26" s="13">
        <f>+'International Tourist M.'!R161</f>
        <v>102</v>
      </c>
      <c r="H26" s="13">
        <f>+'International Tourist M.'!S161</f>
        <v>210</v>
      </c>
      <c r="I26" s="13">
        <f>+'International Tourist M.'!T161</f>
        <v>137</v>
      </c>
      <c r="J26" s="205">
        <f t="shared" ref="J26:J36" si="11">(I26-G26)/G26*100</f>
        <v>34.313725490196077</v>
      </c>
      <c r="K26" s="205">
        <f t="shared" ref="K26:K36" si="12">(I26-H26)/H26*100</f>
        <v>-34.761904761904759</v>
      </c>
      <c r="L26" s="13">
        <f>+'International Tourist M.'!R10</f>
        <v>42</v>
      </c>
      <c r="M26" s="13">
        <f>+'International Tourist M.'!S10</f>
        <v>77</v>
      </c>
      <c r="N26" s="13">
        <f>+'International Tourist M.'!T10</f>
        <v>54</v>
      </c>
      <c r="O26" s="205">
        <f t="shared" ref="O26:O36" si="13">(N26-L26)/L26*100</f>
        <v>28.571428571428569</v>
      </c>
      <c r="P26" s="205">
        <f t="shared" ref="P26:P36" si="14">(N26-M26)/M26*100</f>
        <v>-29.870129870129869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M.'!AA11</f>
        <v>242</v>
      </c>
      <c r="C27" s="13">
        <f>+'International Tourist M.'!AB11</f>
        <v>239</v>
      </c>
      <c r="D27" s="13">
        <f>+'International Tourist M.'!AC11</f>
        <v>102</v>
      </c>
      <c r="E27" s="205">
        <f t="shared" si="9"/>
        <v>-57.851239669421481</v>
      </c>
      <c r="F27" s="205">
        <f t="shared" si="10"/>
        <v>-57.322175732217573</v>
      </c>
      <c r="G27" s="13">
        <f>+'International Tourist M.'!R162</f>
        <v>139</v>
      </c>
      <c r="H27" s="13">
        <f>+'International Tourist M.'!S162</f>
        <v>127</v>
      </c>
      <c r="I27" s="13">
        <f>+'International Tourist M.'!T162</f>
        <v>85</v>
      </c>
      <c r="J27" s="205">
        <f t="shared" si="11"/>
        <v>-38.848920863309353</v>
      </c>
      <c r="K27" s="205">
        <f t="shared" si="12"/>
        <v>-33.070866141732289</v>
      </c>
      <c r="L27" s="13">
        <f>+'International Tourist M.'!R11</f>
        <v>22</v>
      </c>
      <c r="M27" s="13">
        <f>+'International Tourist M.'!S11</f>
        <v>167</v>
      </c>
      <c r="N27" s="13">
        <f>+'International Tourist M.'!T11</f>
        <v>182</v>
      </c>
      <c r="O27" s="205">
        <f t="shared" si="13"/>
        <v>727.27272727272725</v>
      </c>
      <c r="P27" s="205">
        <f t="shared" si="14"/>
        <v>8.9820359281437128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8" t="s">
        <v>106</v>
      </c>
      <c r="B28" s="13">
        <f>+'International Tourist M.'!AA12</f>
        <v>85</v>
      </c>
      <c r="C28" s="13">
        <f>+'International Tourist M.'!AB12</f>
        <v>28</v>
      </c>
      <c r="D28" s="13">
        <f>+'International Tourist M.'!AC12</f>
        <v>44</v>
      </c>
      <c r="E28" s="205">
        <f t="shared" si="9"/>
        <v>-48.235294117647058</v>
      </c>
      <c r="F28" s="205">
        <f t="shared" si="10"/>
        <v>57.142857142857139</v>
      </c>
      <c r="G28" s="13">
        <f>+'International Tourist M.'!R163</f>
        <v>12</v>
      </c>
      <c r="H28" s="13">
        <f>+'International Tourist M.'!S163</f>
        <v>34</v>
      </c>
      <c r="I28" s="13">
        <f>+'International Tourist M.'!T163</f>
        <v>34</v>
      </c>
      <c r="J28" s="205">
        <f t="shared" si="11"/>
        <v>183.33333333333331</v>
      </c>
      <c r="K28" s="205">
        <f t="shared" si="12"/>
        <v>0</v>
      </c>
      <c r="L28" s="13">
        <f>+'International Tourist M.'!R12</f>
        <v>17</v>
      </c>
      <c r="M28" s="13">
        <f>+'International Tourist M.'!S12</f>
        <v>46</v>
      </c>
      <c r="N28" s="13">
        <f>+'International Tourist M.'!T12</f>
        <v>131</v>
      </c>
      <c r="O28" s="205">
        <f t="shared" si="13"/>
        <v>670.58823529411768</v>
      </c>
      <c r="P28" s="205">
        <f t="shared" si="14"/>
        <v>184.78260869565219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8" t="s">
        <v>107</v>
      </c>
      <c r="B29" s="13">
        <f>+'International Tourist M.'!AA13</f>
        <v>48</v>
      </c>
      <c r="C29" s="13">
        <f>+'International Tourist M.'!AB13</f>
        <v>30</v>
      </c>
      <c r="D29" s="13">
        <f>+'International Tourist M.'!AC13</f>
        <v>21</v>
      </c>
      <c r="E29" s="205">
        <f t="shared" si="9"/>
        <v>-56.25</v>
      </c>
      <c r="F29" s="205">
        <f t="shared" si="10"/>
        <v>-30</v>
      </c>
      <c r="G29" s="13">
        <f>+'International Tourist M.'!R164</f>
        <v>25</v>
      </c>
      <c r="H29" s="13">
        <f>+'International Tourist M.'!S164</f>
        <v>11</v>
      </c>
      <c r="I29" s="13">
        <f>+'International Tourist M.'!T164</f>
        <v>91</v>
      </c>
      <c r="J29" s="205">
        <f t="shared" si="11"/>
        <v>264</v>
      </c>
      <c r="K29" s="205">
        <f t="shared" si="12"/>
        <v>727.27272727272725</v>
      </c>
      <c r="L29" s="13">
        <f>+'International Tourist M.'!R13</f>
        <v>228</v>
      </c>
      <c r="M29" s="13">
        <f>+'International Tourist M.'!S13</f>
        <v>43</v>
      </c>
      <c r="N29" s="13">
        <f>+'International Tourist M.'!T13</f>
        <v>118</v>
      </c>
      <c r="O29" s="205">
        <f t="shared" si="13"/>
        <v>-48.245614035087719</v>
      </c>
      <c r="P29" s="205">
        <f t="shared" si="14"/>
        <v>174.41860465116278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8" t="s">
        <v>108</v>
      </c>
      <c r="B30" s="13">
        <f>+'International Tourist M.'!AA14</f>
        <v>276</v>
      </c>
      <c r="C30" s="13">
        <f>+'International Tourist M.'!AB14</f>
        <v>300</v>
      </c>
      <c r="D30" s="13">
        <f>+'International Tourist M.'!AC14</f>
        <v>311</v>
      </c>
      <c r="E30" s="205">
        <f t="shared" si="9"/>
        <v>12.681159420289855</v>
      </c>
      <c r="F30" s="205">
        <f t="shared" si="10"/>
        <v>3.6666666666666665</v>
      </c>
      <c r="G30" s="13">
        <f>+'International Tourist M.'!R165</f>
        <v>133</v>
      </c>
      <c r="H30" s="13">
        <f>+'International Tourist M.'!S165</f>
        <v>119</v>
      </c>
      <c r="I30" s="13">
        <f>+'International Tourist M.'!T165</f>
        <v>197</v>
      </c>
      <c r="J30" s="205">
        <f t="shared" si="11"/>
        <v>48.120300751879697</v>
      </c>
      <c r="K30" s="205">
        <f t="shared" si="12"/>
        <v>65.546218487394952</v>
      </c>
      <c r="L30" s="13">
        <f>+'International Tourist M.'!R14</f>
        <v>281</v>
      </c>
      <c r="M30" s="13">
        <f>+'International Tourist M.'!S14</f>
        <v>31</v>
      </c>
      <c r="N30" s="13">
        <f>+'International Tourist M.'!T14</f>
        <v>57</v>
      </c>
      <c r="O30" s="205">
        <f t="shared" si="13"/>
        <v>-79.715302491103202</v>
      </c>
      <c r="P30" s="205">
        <f t="shared" si="14"/>
        <v>83.870967741935488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8" t="s">
        <v>109</v>
      </c>
      <c r="B31" s="13">
        <f>+'International Tourist M.'!AA15</f>
        <v>128</v>
      </c>
      <c r="C31" s="13">
        <f>+'International Tourist M.'!AB15</f>
        <v>90</v>
      </c>
      <c r="D31" s="13">
        <f>+'International Tourist M.'!AC15</f>
        <v>80</v>
      </c>
      <c r="E31" s="205">
        <f t="shared" si="9"/>
        <v>-37.5</v>
      </c>
      <c r="F31" s="205">
        <f t="shared" si="10"/>
        <v>-11.111111111111111</v>
      </c>
      <c r="G31" s="13">
        <f>+'International Tourist M.'!R166</f>
        <v>56</v>
      </c>
      <c r="H31" s="13">
        <f>+'International Tourist M.'!S166</f>
        <v>51</v>
      </c>
      <c r="I31" s="13">
        <f>+'International Tourist M.'!T166</f>
        <v>60</v>
      </c>
      <c r="J31" s="205">
        <f t="shared" si="11"/>
        <v>7.1428571428571423</v>
      </c>
      <c r="K31" s="205">
        <f t="shared" si="12"/>
        <v>17.647058823529413</v>
      </c>
      <c r="L31" s="13">
        <f>+'International Tourist M.'!R15</f>
        <v>90</v>
      </c>
      <c r="M31" s="13">
        <f>+'International Tourist M.'!S15</f>
        <v>53</v>
      </c>
      <c r="N31" s="13">
        <f>+'International Tourist M.'!T15</f>
        <v>34</v>
      </c>
      <c r="O31" s="205">
        <f t="shared" si="13"/>
        <v>-62.222222222222221</v>
      </c>
      <c r="P31" s="205">
        <f t="shared" si="14"/>
        <v>-35.849056603773583</v>
      </c>
      <c r="Q31" s="13">
        <f>+'International Tourist M.'!I109</f>
        <v>14</v>
      </c>
      <c r="R31" s="13">
        <f>+'International Tourist M.'!J109</f>
        <v>0</v>
      </c>
      <c r="S31" s="13">
        <f>+'International Tourist M.'!K109</f>
        <v>0</v>
      </c>
      <c r="T31" s="205">
        <f t="shared" si="15"/>
        <v>-100</v>
      </c>
      <c r="U31" s="205" t="e">
        <f t="shared" si="16"/>
        <v>#DIV/0!</v>
      </c>
    </row>
    <row r="32" spans="1:21" ht="21" x14ac:dyDescent="0.6">
      <c r="A32" s="48" t="s">
        <v>125</v>
      </c>
      <c r="B32" s="13">
        <f>+'International Tourist M.'!AA16</f>
        <v>177</v>
      </c>
      <c r="C32" s="13">
        <f>+'International Tourist M.'!AB16</f>
        <v>68</v>
      </c>
      <c r="D32" s="13">
        <f>+'International Tourist M.'!AC16</f>
        <v>99</v>
      </c>
      <c r="E32" s="205">
        <f t="shared" si="9"/>
        <v>-44.067796610169488</v>
      </c>
      <c r="F32" s="205">
        <f t="shared" si="10"/>
        <v>45.588235294117645</v>
      </c>
      <c r="G32" s="13">
        <f>+'International Tourist M.'!R167</f>
        <v>126</v>
      </c>
      <c r="H32" s="13">
        <f>+'International Tourist M.'!S167</f>
        <v>82</v>
      </c>
      <c r="I32" s="13">
        <f>+'International Tourist M.'!T167</f>
        <v>62</v>
      </c>
      <c r="J32" s="205">
        <f t="shared" si="11"/>
        <v>-50.793650793650791</v>
      </c>
      <c r="K32" s="205">
        <f t="shared" si="12"/>
        <v>-24.390243902439025</v>
      </c>
      <c r="L32" s="13">
        <f>+'International Tourist M.'!R16</f>
        <v>197</v>
      </c>
      <c r="M32" s="13">
        <f>+'International Tourist M.'!S16</f>
        <v>113</v>
      </c>
      <c r="N32" s="13">
        <f>+'International Tourist M.'!T16</f>
        <v>12</v>
      </c>
      <c r="O32" s="205">
        <f t="shared" si="13"/>
        <v>-93.90862944162437</v>
      </c>
      <c r="P32" s="205">
        <f t="shared" si="14"/>
        <v>-89.380530973451329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8" t="s">
        <v>110</v>
      </c>
      <c r="B33" s="13">
        <f>+'International Tourist M.'!AA17</f>
        <v>149</v>
      </c>
      <c r="C33" s="13">
        <f>+'International Tourist M.'!AB17</f>
        <v>92</v>
      </c>
      <c r="D33" s="13">
        <f>+'International Tourist M.'!AC17</f>
        <v>161</v>
      </c>
      <c r="E33" s="205">
        <f t="shared" si="9"/>
        <v>8.0536912751677843</v>
      </c>
      <c r="F33" s="205">
        <f t="shared" si="10"/>
        <v>75</v>
      </c>
      <c r="G33" s="13">
        <f>+'International Tourist M.'!R168</f>
        <v>144</v>
      </c>
      <c r="H33" s="13">
        <f>+'International Tourist M.'!S168</f>
        <v>193</v>
      </c>
      <c r="I33" s="13">
        <f>+'International Tourist M.'!T168</f>
        <v>156</v>
      </c>
      <c r="J33" s="205">
        <f t="shared" si="11"/>
        <v>8.3333333333333321</v>
      </c>
      <c r="K33" s="205">
        <f t="shared" si="12"/>
        <v>-19.170984455958546</v>
      </c>
      <c r="L33" s="13">
        <f>+'International Tourist M.'!R17</f>
        <v>185</v>
      </c>
      <c r="M33" s="13">
        <f>+'International Tourist M.'!S17</f>
        <v>61</v>
      </c>
      <c r="N33" s="13">
        <f>+'International Tourist M.'!T17</f>
        <v>41</v>
      </c>
      <c r="O33" s="205">
        <f t="shared" si="13"/>
        <v>-77.837837837837839</v>
      </c>
      <c r="P33" s="205">
        <f t="shared" si="14"/>
        <v>-32.786885245901637</v>
      </c>
      <c r="Q33" s="13">
        <f>+'International Tourist M.'!I111</f>
        <v>0</v>
      </c>
      <c r="R33" s="13">
        <f>+'International Tourist M.'!J111</f>
        <v>0</v>
      </c>
      <c r="S33" s="13">
        <f>+'International Tourist M.'!K111</f>
        <v>19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8" t="s">
        <v>111</v>
      </c>
      <c r="B34" s="13">
        <f>+'International Tourist M.'!AA18</f>
        <v>385</v>
      </c>
      <c r="C34" s="13">
        <f>+'International Tourist M.'!AB18</f>
        <v>327</v>
      </c>
      <c r="D34" s="13">
        <f>+'International Tourist M.'!AC18</f>
        <v>383</v>
      </c>
      <c r="E34" s="205">
        <f t="shared" si="9"/>
        <v>-0.51948051948051943</v>
      </c>
      <c r="F34" s="205">
        <f t="shared" si="10"/>
        <v>17.12538226299694</v>
      </c>
      <c r="G34" s="13">
        <f>+'International Tourist M.'!R169</f>
        <v>196</v>
      </c>
      <c r="H34" s="13">
        <f>+'International Tourist M.'!S169</f>
        <v>187</v>
      </c>
      <c r="I34" s="13">
        <f>+'International Tourist M.'!T169</f>
        <v>76</v>
      </c>
      <c r="J34" s="205">
        <f t="shared" si="11"/>
        <v>-61.224489795918366</v>
      </c>
      <c r="K34" s="205">
        <f t="shared" si="12"/>
        <v>-59.358288770053477</v>
      </c>
      <c r="L34" s="13">
        <f>+'International Tourist M.'!R18</f>
        <v>120</v>
      </c>
      <c r="M34" s="13">
        <f>+'International Tourist M.'!S18</f>
        <v>102</v>
      </c>
      <c r="N34" s="13">
        <f>+'International Tourist M.'!T18</f>
        <v>78</v>
      </c>
      <c r="O34" s="205">
        <f t="shared" si="13"/>
        <v>-35</v>
      </c>
      <c r="P34" s="205">
        <f t="shared" si="14"/>
        <v>-23.52941176470588</v>
      </c>
      <c r="Q34" s="13">
        <f>+'International Tourist M.'!I112</f>
        <v>27</v>
      </c>
      <c r="R34" s="13">
        <f>+'International Tourist M.'!J112</f>
        <v>19</v>
      </c>
      <c r="S34" s="13">
        <f>+'International Tourist M.'!K112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8" t="s">
        <v>112</v>
      </c>
      <c r="B35" s="13">
        <f>+'International Tourist M.'!AA19</f>
        <v>114</v>
      </c>
      <c r="C35" s="13">
        <f>+'International Tourist M.'!AB19</f>
        <v>134</v>
      </c>
      <c r="D35" s="13">
        <f>+'International Tourist M.'!AC19</f>
        <v>56</v>
      </c>
      <c r="E35" s="205">
        <f t="shared" si="9"/>
        <v>-50.877192982456144</v>
      </c>
      <c r="F35" s="205">
        <f t="shared" si="10"/>
        <v>-58.208955223880601</v>
      </c>
      <c r="G35" s="13">
        <f>+'International Tourist M.'!R170</f>
        <v>114</v>
      </c>
      <c r="H35" s="13">
        <f>+'International Tourist M.'!S170</f>
        <v>206</v>
      </c>
      <c r="I35" s="13">
        <f>+'International Tourist M.'!T170</f>
        <v>13</v>
      </c>
      <c r="J35" s="205">
        <f t="shared" si="11"/>
        <v>-88.596491228070178</v>
      </c>
      <c r="K35" s="205">
        <f t="shared" si="12"/>
        <v>-93.689320388349515</v>
      </c>
      <c r="L35" s="13">
        <f>+'International Tourist M.'!R19</f>
        <v>98</v>
      </c>
      <c r="M35" s="13">
        <f>+'International Tourist M.'!S19</f>
        <v>46</v>
      </c>
      <c r="N35" s="13">
        <f>+'International Tourist M.'!T19</f>
        <v>2</v>
      </c>
      <c r="O35" s="205">
        <f t="shared" si="13"/>
        <v>-97.959183673469383</v>
      </c>
      <c r="P35" s="205">
        <f t="shared" si="14"/>
        <v>-95.652173913043484</v>
      </c>
      <c r="Q35" s="13">
        <f>+'International Tourist M.'!I113</f>
        <v>16</v>
      </c>
      <c r="R35" s="13">
        <f>+'International Tourist M.'!J113</f>
        <v>0</v>
      </c>
      <c r="S35" s="13">
        <f>+'International Tourist M.'!K113</f>
        <v>0</v>
      </c>
      <c r="T35" s="205">
        <f t="shared" si="15"/>
        <v>-100</v>
      </c>
      <c r="U35" s="205" t="e">
        <f t="shared" si="16"/>
        <v>#DIV/0!</v>
      </c>
    </row>
    <row r="36" spans="1:21" ht="21" x14ac:dyDescent="0.6">
      <c r="A36" s="48" t="s">
        <v>113</v>
      </c>
      <c r="B36" s="14">
        <f>SUM(B24:B35)</f>
        <v>2637</v>
      </c>
      <c r="C36" s="14">
        <f>SUM(C24:C35)</f>
        <v>1937</v>
      </c>
      <c r="D36" s="14">
        <f>SUM(D24:D35)</f>
        <v>2142</v>
      </c>
      <c r="E36" s="205">
        <f t="shared" si="9"/>
        <v>-18.771331058020476</v>
      </c>
      <c r="F36" s="205">
        <f t="shared" si="10"/>
        <v>10.583376355188436</v>
      </c>
      <c r="G36" s="14">
        <f>SUM(G24:G35)</f>
        <v>1305</v>
      </c>
      <c r="H36" s="14">
        <f>SUM(H24:H35)</f>
        <v>1642</v>
      </c>
      <c r="I36" s="14">
        <f>SUM(I24:I35)</f>
        <v>1296</v>
      </c>
      <c r="J36" s="205">
        <f t="shared" si="11"/>
        <v>-0.68965517241379315</v>
      </c>
      <c r="K36" s="205">
        <f t="shared" si="12"/>
        <v>-21.07186358099878</v>
      </c>
      <c r="L36" s="14">
        <f>SUM(L24:L35)</f>
        <v>1355</v>
      </c>
      <c r="M36" s="14">
        <f>SUM(M24:M35)</f>
        <v>840</v>
      </c>
      <c r="N36" s="14">
        <f>SUM(N24:N35)</f>
        <v>895</v>
      </c>
      <c r="O36" s="205">
        <f t="shared" si="13"/>
        <v>-33.948339483394832</v>
      </c>
      <c r="P36" s="205">
        <f t="shared" si="14"/>
        <v>6.5476190476190483</v>
      </c>
      <c r="Q36" s="14">
        <f>SUM(Q24:Q35)</f>
        <v>80</v>
      </c>
      <c r="R36" s="14">
        <f>SUM(R24:R35)</f>
        <v>95</v>
      </c>
      <c r="S36" s="14">
        <f>SUM(S24:S35)</f>
        <v>74</v>
      </c>
      <c r="T36" s="205">
        <f t="shared" si="15"/>
        <v>-7.5</v>
      </c>
      <c r="U36" s="205">
        <f t="shared" si="16"/>
        <v>-22.105263157894736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290" t="s">
        <v>101</v>
      </c>
      <c r="B40" s="305" t="s">
        <v>95</v>
      </c>
      <c r="C40" s="305"/>
      <c r="D40" s="306"/>
      <c r="E40" s="77" t="s">
        <v>147</v>
      </c>
      <c r="F40" s="77" t="s">
        <v>147</v>
      </c>
      <c r="G40" s="8"/>
      <c r="H40" s="8"/>
      <c r="I40" s="8"/>
      <c r="J40" s="8"/>
      <c r="K40" s="8"/>
      <c r="L40" s="308"/>
      <c r="M40" s="308"/>
      <c r="N40" s="308"/>
      <c r="O40" s="8"/>
      <c r="P40" s="8"/>
      <c r="Q40" s="308"/>
      <c r="R40" s="308"/>
      <c r="S40" s="308"/>
    </row>
    <row r="41" spans="1:21" ht="23.4" x14ac:dyDescent="0.6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7" t="s">
        <v>102</v>
      </c>
      <c r="B42" s="13">
        <f>+'International Tourist M.'!C121</f>
        <v>26</v>
      </c>
      <c r="C42" s="13">
        <f>+'International Tourist M.'!D121</f>
        <v>0</v>
      </c>
      <c r="D42" s="13">
        <f>+'International Tourist M.'!E121</f>
        <v>8</v>
      </c>
      <c r="E42" s="205">
        <f>(D42-B42)/B42*100</f>
        <v>-69.230769230769226</v>
      </c>
      <c r="F42" s="205" t="e">
        <f>(D42-C42)/C42*100</f>
        <v>#DIV/0!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8" t="s">
        <v>103</v>
      </c>
      <c r="B43" s="13">
        <f>+'International Tourist M.'!C122</f>
        <v>13</v>
      </c>
      <c r="C43" s="13">
        <f>+'International Tourist M.'!D122</f>
        <v>21</v>
      </c>
      <c r="D43" s="13">
        <f>+'International Tourist M.'!E122</f>
        <v>10</v>
      </c>
      <c r="E43" s="205">
        <f>(D43-B43)/B43*100</f>
        <v>-23.076923076923077</v>
      </c>
      <c r="F43" s="205">
        <f>(D43-C43)/C43*100</f>
        <v>-52.380952380952387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8" t="s">
        <v>104</v>
      </c>
      <c r="B44" s="13">
        <f>+'International Tourist M.'!C123</f>
        <v>31</v>
      </c>
      <c r="C44" s="13">
        <f>+'International Tourist M.'!D123</f>
        <v>0</v>
      </c>
      <c r="D44" s="13">
        <f>+'International Tourist M.'!E123</f>
        <v>0</v>
      </c>
      <c r="E44" s="205">
        <f t="shared" ref="E44:E54" si="17">(D44-B44)/B44*100</f>
        <v>-100</v>
      </c>
      <c r="F44" s="205" t="e">
        <f t="shared" ref="F44:F54" si="18">(D44-C44)/C44*100</f>
        <v>#DIV/0!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8" t="s">
        <v>105</v>
      </c>
      <c r="B45" s="13">
        <f>+'International Tourist M.'!C124</f>
        <v>51</v>
      </c>
      <c r="C45" s="13">
        <f>+'International Tourist M.'!D124</f>
        <v>2</v>
      </c>
      <c r="D45" s="13">
        <f>+'International Tourist M.'!E124</f>
        <v>0</v>
      </c>
      <c r="E45" s="205">
        <f t="shared" si="17"/>
        <v>-100</v>
      </c>
      <c r="F45" s="205">
        <f t="shared" si="18"/>
        <v>-100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8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5" t="e">
        <f t="shared" si="17"/>
        <v>#DIV/0!</v>
      </c>
      <c r="F46" s="205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8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5" t="e">
        <f t="shared" si="17"/>
        <v>#DIV/0!</v>
      </c>
      <c r="F47" s="205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8" t="s">
        <v>108</v>
      </c>
      <c r="B48" s="13">
        <f>+'International Tourist M.'!C127</f>
        <v>23</v>
      </c>
      <c r="C48" s="13">
        <f>+'International Tourist M.'!D127</f>
        <v>0</v>
      </c>
      <c r="D48" s="13">
        <f>+'International Tourist M.'!E127</f>
        <v>0</v>
      </c>
      <c r="E48" s="205">
        <f t="shared" si="17"/>
        <v>-100</v>
      </c>
      <c r="F48" s="205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8" t="s">
        <v>109</v>
      </c>
      <c r="B49" s="13">
        <f>+'International Tourist M.'!C128</f>
        <v>42</v>
      </c>
      <c r="C49" s="13">
        <f>+'International Tourist M.'!D128</f>
        <v>34</v>
      </c>
      <c r="D49" s="13">
        <f>+'International Tourist M.'!E128</f>
        <v>46</v>
      </c>
      <c r="E49" s="205">
        <f t="shared" si="17"/>
        <v>9.5238095238095237</v>
      </c>
      <c r="F49" s="205">
        <f t="shared" si="18"/>
        <v>35.294117647058826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8" t="s">
        <v>125</v>
      </c>
      <c r="B50" s="13">
        <f>+'International Tourist M.'!C129</f>
        <v>0</v>
      </c>
      <c r="C50" s="13">
        <f>+'International Tourist M.'!D129</f>
        <v>0</v>
      </c>
      <c r="D50" s="13">
        <f>+'International Tourist M.'!E129</f>
        <v>6</v>
      </c>
      <c r="E50" s="205" t="e">
        <f t="shared" si="17"/>
        <v>#DIV/0!</v>
      </c>
      <c r="F50" s="205" t="e">
        <f t="shared" si="18"/>
        <v>#DIV/0!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8" t="s">
        <v>110</v>
      </c>
      <c r="B51" s="13">
        <f>+'International Tourist M.'!C130</f>
        <v>0</v>
      </c>
      <c r="C51" s="13">
        <f>+'International Tourist M.'!D130</f>
        <v>11</v>
      </c>
      <c r="D51" s="13">
        <f>+'International Tourist M.'!E130</f>
        <v>2</v>
      </c>
      <c r="E51" s="205" t="e">
        <f t="shared" si="17"/>
        <v>#DIV/0!</v>
      </c>
      <c r="F51" s="205">
        <f t="shared" si="18"/>
        <v>-81.818181818181827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8" t="s">
        <v>111</v>
      </c>
      <c r="B52" s="13">
        <f>+'International Tourist M.'!C131</f>
        <v>11</v>
      </c>
      <c r="C52" s="13">
        <f>+'International Tourist M.'!D131</f>
        <v>15</v>
      </c>
      <c r="D52" s="13">
        <f>+'International Tourist M.'!E131</f>
        <v>0</v>
      </c>
      <c r="E52" s="205">
        <f t="shared" si="17"/>
        <v>-100</v>
      </c>
      <c r="F52" s="205">
        <f t="shared" si="18"/>
        <v>-100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8" t="s">
        <v>112</v>
      </c>
      <c r="B53" s="13">
        <f>+'International Tourist M.'!C132</f>
        <v>4</v>
      </c>
      <c r="C53" s="13">
        <f>+'International Tourist M.'!D132</f>
        <v>22</v>
      </c>
      <c r="D53" s="13">
        <f>+'International Tourist M.'!E132</f>
        <v>0</v>
      </c>
      <c r="E53" s="205">
        <f t="shared" si="17"/>
        <v>-100</v>
      </c>
      <c r="F53" s="205">
        <f t="shared" si="18"/>
        <v>-100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8" t="s">
        <v>113</v>
      </c>
      <c r="B54" s="14">
        <f>SUM(B42:B53)</f>
        <v>201</v>
      </c>
      <c r="C54" s="14">
        <f>SUM(C42:C53)</f>
        <v>105</v>
      </c>
      <c r="D54" s="14">
        <f>SUM(D42:D53)</f>
        <v>72</v>
      </c>
      <c r="E54" s="205">
        <f t="shared" si="17"/>
        <v>-64.179104477611943</v>
      </c>
      <c r="F54" s="205">
        <f t="shared" si="18"/>
        <v>-31.428571428571427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207" customFormat="1" ht="16.5" customHeight="1" x14ac:dyDescent="0.25">
      <c r="B57" s="208">
        <f>+B54+B36+B18</f>
        <v>74896</v>
      </c>
      <c r="C57" s="208">
        <f t="shared" ref="C57:S57" si="19">+C54+C36+C18</f>
        <v>103326</v>
      </c>
      <c r="D57" s="208">
        <f t="shared" si="19"/>
        <v>84118</v>
      </c>
      <c r="E57" s="208"/>
      <c r="F57" s="208"/>
      <c r="G57" s="208">
        <f t="shared" si="19"/>
        <v>58620</v>
      </c>
      <c r="H57" s="208">
        <f t="shared" si="19"/>
        <v>52957</v>
      </c>
      <c r="I57" s="208">
        <f t="shared" si="19"/>
        <v>51874</v>
      </c>
      <c r="J57" s="208"/>
      <c r="K57" s="208"/>
      <c r="L57" s="208">
        <f t="shared" si="19"/>
        <v>39967</v>
      </c>
      <c r="M57" s="208">
        <f t="shared" si="19"/>
        <v>39676</v>
      </c>
      <c r="N57" s="208">
        <f t="shared" si="19"/>
        <v>44997</v>
      </c>
      <c r="O57" s="208"/>
      <c r="P57" s="208"/>
      <c r="Q57" s="208">
        <f t="shared" si="19"/>
        <v>3863</v>
      </c>
      <c r="R57" s="208">
        <f t="shared" si="19"/>
        <v>1328</v>
      </c>
      <c r="S57" s="208">
        <f t="shared" si="19"/>
        <v>6430</v>
      </c>
      <c r="T57" s="208">
        <f>+T54+T36+T18</f>
        <v>60.514803066349458</v>
      </c>
      <c r="U57" s="208">
        <f>+U54+U36+U18</f>
        <v>393.38540999701195</v>
      </c>
    </row>
    <row r="58" spans="1:21" s="207" customFormat="1" ht="16.5" customHeight="1" x14ac:dyDescent="0.25">
      <c r="I58" s="209"/>
    </row>
    <row r="59" spans="1:21" s="207" customFormat="1" ht="16.5" customHeight="1" x14ac:dyDescent="0.25">
      <c r="I59" s="210"/>
    </row>
    <row r="60" spans="1:21" s="207" customFormat="1" ht="16.5" customHeight="1" x14ac:dyDescent="0.25">
      <c r="B60" s="208">
        <f>+B57+G57+L57+Q57</f>
        <v>177346</v>
      </c>
      <c r="C60" s="208">
        <f>+C57+H57+M57+R57</f>
        <v>197287</v>
      </c>
      <c r="D60" s="208">
        <f>+D57+I57+N57+S57</f>
        <v>187419</v>
      </c>
    </row>
    <row r="61" spans="1:21" s="165" customFormat="1" x14ac:dyDescent="0.25"/>
    <row r="62" spans="1:21" s="165" customFormat="1" x14ac:dyDescent="0.25"/>
    <row r="63" spans="1:21" s="165" customFormat="1" x14ac:dyDescent="0.25"/>
  </sheetData>
  <mergeCells count="14"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  <mergeCell ref="A4:A5"/>
    <mergeCell ref="B4:D4"/>
    <mergeCell ref="G4:I4"/>
    <mergeCell ref="L4:N4"/>
    <mergeCell ref="Q4:S4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>As of December 2017  (1-10)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290" t="s">
        <v>101</v>
      </c>
      <c r="B4" s="312" t="s">
        <v>151</v>
      </c>
      <c r="C4" s="305"/>
      <c r="D4" s="306"/>
      <c r="E4" s="77" t="s">
        <v>147</v>
      </c>
      <c r="F4" s="77" t="s">
        <v>147</v>
      </c>
      <c r="G4" s="305" t="s">
        <v>152</v>
      </c>
      <c r="H4" s="305"/>
      <c r="I4" s="306"/>
      <c r="J4" s="77" t="s">
        <v>147</v>
      </c>
      <c r="K4" s="77" t="s">
        <v>147</v>
      </c>
      <c r="L4" s="305" t="s">
        <v>153</v>
      </c>
      <c r="M4" s="305"/>
      <c r="N4" s="306"/>
      <c r="O4" s="77" t="s">
        <v>147</v>
      </c>
      <c r="P4" s="77" t="s">
        <v>147</v>
      </c>
    </row>
    <row r="5" spans="1:16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</row>
    <row r="6" spans="1:16" ht="21" x14ac:dyDescent="0.6">
      <c r="A6" s="47" t="s">
        <v>102</v>
      </c>
      <c r="B6" s="13">
        <f>+'International Tourist M.'!F8</f>
        <v>3569</v>
      </c>
      <c r="C6" s="13">
        <f>+'International Tourist M.'!G8</f>
        <v>3264</v>
      </c>
      <c r="D6" s="13">
        <f>+'International Tourist M.'!H8</f>
        <v>3213</v>
      </c>
      <c r="E6" s="205">
        <f t="shared" ref="E6:E18" si="0">(D6-B6)/B6*100</f>
        <v>-9.9747828523395903</v>
      </c>
      <c r="F6" s="205">
        <f t="shared" ref="F6:F18" si="1">(D6-C6)/C6*100</f>
        <v>-1.5625</v>
      </c>
      <c r="G6" s="13">
        <f>+'International Tourist M.'!O26</f>
        <v>139</v>
      </c>
      <c r="H6" s="13">
        <f>+'International Tourist M.'!P26</f>
        <v>37</v>
      </c>
      <c r="I6" s="13">
        <f>+'International Tourist M.'!Q26</f>
        <v>107</v>
      </c>
      <c r="J6" s="205">
        <f>(I6-G6)/G6*100</f>
        <v>-23.021582733812952</v>
      </c>
      <c r="K6" s="205">
        <f>(I6-H6)/H6*100</f>
        <v>189.18918918918919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5" t="e">
        <f>(N6-L6)/L6*100</f>
        <v>#DIV/0!</v>
      </c>
      <c r="P6" s="205" t="e">
        <f>(N6-M6)/M6*100</f>
        <v>#DIV/0!</v>
      </c>
    </row>
    <row r="7" spans="1:16" ht="21" x14ac:dyDescent="0.6">
      <c r="A7" s="48" t="s">
        <v>103</v>
      </c>
      <c r="B7" s="13">
        <f>+'International Tourist M.'!F9</f>
        <v>1983</v>
      </c>
      <c r="C7" s="13">
        <f>+'International Tourist M.'!G9</f>
        <v>3474</v>
      </c>
      <c r="D7" s="13">
        <f>+'International Tourist M.'!H9</f>
        <v>2762</v>
      </c>
      <c r="E7" s="205">
        <f t="shared" si="0"/>
        <v>39.283913262733236</v>
      </c>
      <c r="F7" s="205">
        <f t="shared" si="1"/>
        <v>-20.495106505469199</v>
      </c>
      <c r="G7" s="13">
        <f>+'International Tourist M.'!O27</f>
        <v>225</v>
      </c>
      <c r="H7" s="13">
        <f>+'International Tourist M.'!P27</f>
        <v>101</v>
      </c>
      <c r="I7" s="13">
        <f>+'International Tourist M.'!Q27</f>
        <v>178</v>
      </c>
      <c r="J7" s="205">
        <f>(I7-G7)/G7*100</f>
        <v>-20.888888888888889</v>
      </c>
      <c r="K7" s="205">
        <f>(I7-H7)/H7*100</f>
        <v>76.237623762376245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5" t="e">
        <f>(N7-L7)/L7*100</f>
        <v>#DIV/0!</v>
      </c>
      <c r="P7" s="205" t="e">
        <f>(N7-M7)/M7*100</f>
        <v>#DIV/0!</v>
      </c>
    </row>
    <row r="8" spans="1:16" ht="21" x14ac:dyDescent="0.6">
      <c r="A8" s="48" t="s">
        <v>104</v>
      </c>
      <c r="B8" s="13">
        <f>+'International Tourist M.'!F10</f>
        <v>1331</v>
      </c>
      <c r="C8" s="13">
        <f>+'International Tourist M.'!G10</f>
        <v>3073</v>
      </c>
      <c r="D8" s="13">
        <f>+'International Tourist M.'!H10</f>
        <v>3797</v>
      </c>
      <c r="E8" s="205">
        <f t="shared" si="0"/>
        <v>185.27422990232907</v>
      </c>
      <c r="F8" s="205">
        <f t="shared" si="1"/>
        <v>23.560039049788482</v>
      </c>
      <c r="G8" s="13">
        <f>+'International Tourist M.'!O28</f>
        <v>120</v>
      </c>
      <c r="H8" s="13">
        <f>+'International Tourist M.'!P28</f>
        <v>214</v>
      </c>
      <c r="I8" s="13">
        <f>+'International Tourist M.'!Q28</f>
        <v>197</v>
      </c>
      <c r="J8" s="205">
        <f t="shared" ref="J8:J17" si="2">(I8-G8)/G8*100</f>
        <v>64.166666666666671</v>
      </c>
      <c r="K8" s="205">
        <f t="shared" ref="K8:K17" si="3">(I8-H8)/H8*100</f>
        <v>-7.9439252336448591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5" t="e">
        <f t="shared" ref="O8:O17" si="4">(N8-L8)/L8*100</f>
        <v>#DIV/0!</v>
      </c>
      <c r="P8" s="205" t="e">
        <f t="shared" ref="P8:P17" si="5">(N8-M8)/M8*100</f>
        <v>#DIV/0!</v>
      </c>
    </row>
    <row r="9" spans="1:16" ht="21" x14ac:dyDescent="0.6">
      <c r="A9" s="48" t="s">
        <v>105</v>
      </c>
      <c r="B9" s="13">
        <f>+'International Tourist M.'!F11</f>
        <v>1182</v>
      </c>
      <c r="C9" s="13">
        <f>+'International Tourist M.'!G11</f>
        <v>2627</v>
      </c>
      <c r="D9" s="13">
        <f>+'International Tourist M.'!H11</f>
        <v>3441</v>
      </c>
      <c r="E9" s="205">
        <f t="shared" si="0"/>
        <v>191.11675126903555</v>
      </c>
      <c r="F9" s="205">
        <f t="shared" si="1"/>
        <v>30.985915492957744</v>
      </c>
      <c r="G9" s="13">
        <f>+'International Tourist M.'!O29</f>
        <v>106</v>
      </c>
      <c r="H9" s="13">
        <f>+'International Tourist M.'!P29</f>
        <v>23</v>
      </c>
      <c r="I9" s="13">
        <f>+'International Tourist M.'!Q29</f>
        <v>133</v>
      </c>
      <c r="J9" s="205">
        <f t="shared" si="2"/>
        <v>25.471698113207548</v>
      </c>
      <c r="K9" s="205">
        <f t="shared" si="3"/>
        <v>478.26086956521738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5" t="e">
        <f t="shared" si="4"/>
        <v>#DIV/0!</v>
      </c>
      <c r="P9" s="205" t="e">
        <f t="shared" si="5"/>
        <v>#DIV/0!</v>
      </c>
    </row>
    <row r="10" spans="1:16" ht="21" x14ac:dyDescent="0.6">
      <c r="A10" s="48" t="s">
        <v>106</v>
      </c>
      <c r="B10" s="13">
        <f>+'International Tourist M.'!F12</f>
        <v>1027</v>
      </c>
      <c r="C10" s="13">
        <f>+'International Tourist M.'!G12</f>
        <v>2136</v>
      </c>
      <c r="D10" s="13">
        <f>+'International Tourist M.'!H12</f>
        <v>2673</v>
      </c>
      <c r="E10" s="205">
        <f t="shared" si="0"/>
        <v>160.27263875365142</v>
      </c>
      <c r="F10" s="205">
        <f t="shared" si="1"/>
        <v>25.140449438202246</v>
      </c>
      <c r="G10" s="13">
        <f>+'International Tourist M.'!O30</f>
        <v>15</v>
      </c>
      <c r="H10" s="13">
        <f>+'International Tourist M.'!P30</f>
        <v>43</v>
      </c>
      <c r="I10" s="13">
        <f>+'International Tourist M.'!Q30</f>
        <v>180</v>
      </c>
      <c r="J10" s="205">
        <f t="shared" si="2"/>
        <v>1100</v>
      </c>
      <c r="K10" s="205">
        <f t="shared" si="3"/>
        <v>318.60465116279067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5" t="e">
        <f t="shared" si="4"/>
        <v>#DIV/0!</v>
      </c>
      <c r="P10" s="205" t="e">
        <f t="shared" si="5"/>
        <v>#DIV/0!</v>
      </c>
    </row>
    <row r="11" spans="1:16" ht="21" x14ac:dyDescent="0.6">
      <c r="A11" s="48" t="s">
        <v>107</v>
      </c>
      <c r="B11" s="13">
        <f>+'International Tourist M.'!F13</f>
        <v>973</v>
      </c>
      <c r="C11" s="13">
        <f>+'International Tourist M.'!G13</f>
        <v>1519</v>
      </c>
      <c r="D11" s="13">
        <f>+'International Tourist M.'!H13</f>
        <v>1495</v>
      </c>
      <c r="E11" s="205">
        <f t="shared" si="0"/>
        <v>53.648509763617682</v>
      </c>
      <c r="F11" s="205">
        <f t="shared" si="1"/>
        <v>-1.5799868334430547</v>
      </c>
      <c r="G11" s="13">
        <f>+'International Tourist M.'!O31</f>
        <v>99</v>
      </c>
      <c r="H11" s="13">
        <f>+'International Tourist M.'!P31</f>
        <v>56</v>
      </c>
      <c r="I11" s="13">
        <f>+'International Tourist M.'!Q31</f>
        <v>76</v>
      </c>
      <c r="J11" s="205">
        <f t="shared" si="2"/>
        <v>-23.232323232323232</v>
      </c>
      <c r="K11" s="205">
        <f t="shared" si="3"/>
        <v>35.714285714285715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5" t="e">
        <f t="shared" si="4"/>
        <v>#DIV/0!</v>
      </c>
      <c r="P11" s="205" t="e">
        <f t="shared" si="5"/>
        <v>#DIV/0!</v>
      </c>
    </row>
    <row r="12" spans="1:16" ht="21" x14ac:dyDescent="0.6">
      <c r="A12" s="48" t="s">
        <v>108</v>
      </c>
      <c r="B12" s="13">
        <f>+'International Tourist M.'!F14</f>
        <v>1066</v>
      </c>
      <c r="C12" s="13">
        <f>+'International Tourist M.'!G14</f>
        <v>1748</v>
      </c>
      <c r="D12" s="13">
        <f>+'International Tourist M.'!H14</f>
        <v>2486</v>
      </c>
      <c r="E12" s="205">
        <f t="shared" si="0"/>
        <v>133.20825515947467</v>
      </c>
      <c r="F12" s="205">
        <f t="shared" si="1"/>
        <v>42.219679633867273</v>
      </c>
      <c r="G12" s="13">
        <f>+'International Tourist M.'!O32</f>
        <v>37</v>
      </c>
      <c r="H12" s="13">
        <f>+'International Tourist M.'!P32</f>
        <v>48</v>
      </c>
      <c r="I12" s="13">
        <f>+'International Tourist M.'!Q32</f>
        <v>169</v>
      </c>
      <c r="J12" s="205">
        <f t="shared" si="2"/>
        <v>356.75675675675677</v>
      </c>
      <c r="K12" s="205">
        <f t="shared" si="3"/>
        <v>252.08333333333334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5" t="e">
        <f t="shared" si="4"/>
        <v>#DIV/0!</v>
      </c>
      <c r="P12" s="205" t="e">
        <f t="shared" si="5"/>
        <v>#DIV/0!</v>
      </c>
    </row>
    <row r="13" spans="1:16" ht="21" x14ac:dyDescent="0.6">
      <c r="A13" s="48" t="s">
        <v>109</v>
      </c>
      <c r="B13" s="13">
        <f>+'International Tourist M.'!F15</f>
        <v>2138</v>
      </c>
      <c r="C13" s="13">
        <f>+'International Tourist M.'!G15</f>
        <v>2014</v>
      </c>
      <c r="D13" s="13">
        <f>+'International Tourist M.'!H15</f>
        <v>1973</v>
      </c>
      <c r="E13" s="205">
        <f t="shared" si="0"/>
        <v>-7.7174929840972881</v>
      </c>
      <c r="F13" s="205">
        <f t="shared" si="1"/>
        <v>-2.0357497517378351</v>
      </c>
      <c r="G13" s="13">
        <f>+'International Tourist M.'!O33</f>
        <v>41</v>
      </c>
      <c r="H13" s="13">
        <f>+'International Tourist M.'!P33</f>
        <v>44</v>
      </c>
      <c r="I13" s="13">
        <f>+'International Tourist M.'!Q33</f>
        <v>74</v>
      </c>
      <c r="J13" s="205">
        <f t="shared" si="2"/>
        <v>80.487804878048792</v>
      </c>
      <c r="K13" s="205">
        <f t="shared" si="3"/>
        <v>68.181818181818173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5" t="e">
        <f t="shared" si="4"/>
        <v>#DIV/0!</v>
      </c>
      <c r="P13" s="205" t="e">
        <f t="shared" si="5"/>
        <v>#DIV/0!</v>
      </c>
    </row>
    <row r="14" spans="1:16" ht="21" x14ac:dyDescent="0.6">
      <c r="A14" s="48" t="s">
        <v>125</v>
      </c>
      <c r="B14" s="13">
        <f>+'International Tourist M.'!F16</f>
        <v>2621</v>
      </c>
      <c r="C14" s="13">
        <f>+'International Tourist M.'!G16</f>
        <v>2307</v>
      </c>
      <c r="D14" s="13">
        <f>+'International Tourist M.'!H16</f>
        <v>1692</v>
      </c>
      <c r="E14" s="205">
        <f t="shared" si="0"/>
        <v>-35.44448683708508</v>
      </c>
      <c r="F14" s="205">
        <f t="shared" si="1"/>
        <v>-26.657997399219767</v>
      </c>
      <c r="G14" s="13">
        <f>+'International Tourist M.'!O34</f>
        <v>38</v>
      </c>
      <c r="H14" s="13">
        <f>+'International Tourist M.'!P34</f>
        <v>288</v>
      </c>
      <c r="I14" s="13">
        <f>+'International Tourist M.'!Q34</f>
        <v>527</v>
      </c>
      <c r="J14" s="205">
        <f t="shared" si="2"/>
        <v>1286.8421052631579</v>
      </c>
      <c r="K14" s="205">
        <f t="shared" si="3"/>
        <v>82.986111111111114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5" t="e">
        <f t="shared" si="4"/>
        <v>#DIV/0!</v>
      </c>
      <c r="P14" s="205" t="e">
        <f t="shared" si="5"/>
        <v>#DIV/0!</v>
      </c>
    </row>
    <row r="15" spans="1:16" ht="21" x14ac:dyDescent="0.6">
      <c r="A15" s="48" t="s">
        <v>110</v>
      </c>
      <c r="B15" s="13">
        <f>+'International Tourist M.'!F17</f>
        <v>2956</v>
      </c>
      <c r="C15" s="13">
        <f>+'International Tourist M.'!G17</f>
        <v>3111</v>
      </c>
      <c r="D15" s="13">
        <f>+'International Tourist M.'!H17</f>
        <v>2173</v>
      </c>
      <c r="E15" s="205">
        <f t="shared" si="0"/>
        <v>-26.488497970230039</v>
      </c>
      <c r="F15" s="205">
        <f t="shared" si="1"/>
        <v>-30.151076824172289</v>
      </c>
      <c r="G15" s="13">
        <f>+'International Tourist M.'!O35</f>
        <v>87</v>
      </c>
      <c r="H15" s="13">
        <f>+'International Tourist M.'!P35</f>
        <v>435</v>
      </c>
      <c r="I15" s="13">
        <f>+'International Tourist M.'!Q35</f>
        <v>319</v>
      </c>
      <c r="J15" s="205">
        <f t="shared" si="2"/>
        <v>266.66666666666663</v>
      </c>
      <c r="K15" s="205">
        <f t="shared" si="3"/>
        <v>-26.666666666666668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5" t="e">
        <f t="shared" si="4"/>
        <v>#DIV/0!</v>
      </c>
      <c r="P15" s="205" t="e">
        <f t="shared" si="5"/>
        <v>#DIV/0!</v>
      </c>
    </row>
    <row r="16" spans="1:16" ht="21" x14ac:dyDescent="0.6">
      <c r="A16" s="48" t="s">
        <v>111</v>
      </c>
      <c r="B16" s="13">
        <f>+'International Tourist M.'!F18</f>
        <v>3569</v>
      </c>
      <c r="C16" s="13">
        <f>+'International Tourist M.'!G18</f>
        <v>3836</v>
      </c>
      <c r="D16" s="13">
        <f>+'International Tourist M.'!H18</f>
        <v>3876</v>
      </c>
      <c r="E16" s="205">
        <f t="shared" si="0"/>
        <v>8.6018492574950969</v>
      </c>
      <c r="F16" s="205">
        <f t="shared" si="1"/>
        <v>1.0427528675703857</v>
      </c>
      <c r="G16" s="13">
        <f>+'International Tourist M.'!O36</f>
        <v>221</v>
      </c>
      <c r="H16" s="13">
        <f>+'International Tourist M.'!P36</f>
        <v>272</v>
      </c>
      <c r="I16" s="13">
        <f>+'International Tourist M.'!Q36</f>
        <v>679</v>
      </c>
      <c r="J16" s="205">
        <f t="shared" si="2"/>
        <v>207.23981900452492</v>
      </c>
      <c r="K16" s="205">
        <f t="shared" si="3"/>
        <v>149.63235294117646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5" t="e">
        <f t="shared" si="4"/>
        <v>#DIV/0!</v>
      </c>
      <c r="P16" s="205" t="e">
        <f t="shared" si="5"/>
        <v>#DIV/0!</v>
      </c>
    </row>
    <row r="17" spans="1:16" ht="21" x14ac:dyDescent="0.6">
      <c r="A17" s="48" t="s">
        <v>112</v>
      </c>
      <c r="B17" s="13">
        <f>+'International Tourist M.'!F19</f>
        <v>2430</v>
      </c>
      <c r="C17" s="13">
        <f>+'International Tourist M.'!G19</f>
        <v>3560</v>
      </c>
      <c r="D17" s="13">
        <f>+'International Tourist M.'!H19</f>
        <v>796</v>
      </c>
      <c r="E17" s="205">
        <f t="shared" si="0"/>
        <v>-67.242798353909464</v>
      </c>
      <c r="F17" s="205">
        <f t="shared" si="1"/>
        <v>-77.640449438202253</v>
      </c>
      <c r="G17" s="13">
        <f>+'International Tourist M.'!O37</f>
        <v>12</v>
      </c>
      <c r="H17" s="13">
        <f>+'International Tourist M.'!P37</f>
        <v>38</v>
      </c>
      <c r="I17" s="13">
        <f>+'International Tourist M.'!Q37</f>
        <v>81</v>
      </c>
      <c r="J17" s="205">
        <f t="shared" si="2"/>
        <v>575</v>
      </c>
      <c r="K17" s="205">
        <f t="shared" si="3"/>
        <v>113.1578947368421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5" t="e">
        <f t="shared" si="4"/>
        <v>#DIV/0!</v>
      </c>
      <c r="P17" s="205" t="e">
        <f t="shared" si="5"/>
        <v>#DIV/0!</v>
      </c>
    </row>
    <row r="18" spans="1:16" ht="21" x14ac:dyDescent="0.6">
      <c r="A18" s="48" t="s">
        <v>113</v>
      </c>
      <c r="B18" s="14">
        <f t="shared" ref="B18:N18" si="6">SUM(B6:B17)</f>
        <v>24845</v>
      </c>
      <c r="C18" s="14">
        <f t="shared" si="6"/>
        <v>32669</v>
      </c>
      <c r="D18" s="14">
        <f t="shared" si="6"/>
        <v>30377</v>
      </c>
      <c r="E18" s="205">
        <f t="shared" si="0"/>
        <v>22.266049506943048</v>
      </c>
      <c r="F18" s="205">
        <f t="shared" si="1"/>
        <v>-7.0158254002265146</v>
      </c>
      <c r="G18" s="14">
        <f t="shared" si="6"/>
        <v>1140</v>
      </c>
      <c r="H18" s="14">
        <f t="shared" si="6"/>
        <v>1599</v>
      </c>
      <c r="I18" s="14">
        <f t="shared" si="6"/>
        <v>2720</v>
      </c>
      <c r="J18" s="205">
        <f>(I18-G18)/G18*100</f>
        <v>138.59649122807019</v>
      </c>
      <c r="K18" s="205">
        <f>(I18-H18)/H18*100</f>
        <v>70.106316447779861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5" t="e">
        <f>(N18-L18)/L18*100</f>
        <v>#DIV/0!</v>
      </c>
      <c r="P18" s="205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>As of December 2017  (1-10)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290" t="s">
        <v>101</v>
      </c>
      <c r="B4" s="312" t="s">
        <v>42</v>
      </c>
      <c r="C4" s="305"/>
      <c r="D4" s="306"/>
      <c r="E4" s="77" t="s">
        <v>147</v>
      </c>
      <c r="F4" s="77" t="s">
        <v>147</v>
      </c>
      <c r="G4" s="305" t="s">
        <v>91</v>
      </c>
      <c r="H4" s="305"/>
      <c r="I4" s="306"/>
      <c r="J4" s="77" t="s">
        <v>147</v>
      </c>
      <c r="K4" s="77" t="s">
        <v>147</v>
      </c>
      <c r="L4" s="305" t="s">
        <v>155</v>
      </c>
      <c r="M4" s="305"/>
      <c r="N4" s="306"/>
      <c r="O4" s="77" t="s">
        <v>147</v>
      </c>
      <c r="P4" s="77" t="s">
        <v>147</v>
      </c>
    </row>
    <row r="5" spans="1:17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</row>
    <row r="6" spans="1:17" ht="21" x14ac:dyDescent="0.6">
      <c r="A6" s="47" t="s">
        <v>102</v>
      </c>
      <c r="B6" s="13">
        <f>+'International Tourist M.'!AD102</f>
        <v>28</v>
      </c>
      <c r="C6" s="13">
        <f>+'International Tourist M.'!AE102</f>
        <v>33</v>
      </c>
      <c r="D6" s="13">
        <f>+'International Tourist M.'!AF102</f>
        <v>26</v>
      </c>
      <c r="E6" s="205">
        <f t="shared" ref="E6:E18" si="0">(D6-B6)/B6*100</f>
        <v>-7.1428571428571423</v>
      </c>
      <c r="F6" s="205">
        <f t="shared" ref="F6:F18" si="1">(D6-C6)/C6*100</f>
        <v>-21.212121212121211</v>
      </c>
      <c r="G6" s="13">
        <f>+'International Tourist M.'!C140</f>
        <v>0</v>
      </c>
      <c r="H6" s="13">
        <f>+'International Tourist M.'!D140</f>
        <v>0</v>
      </c>
      <c r="I6" s="13">
        <f>+'International Tourist M.'!E140</f>
        <v>2</v>
      </c>
      <c r="J6" s="205" t="e">
        <f>(I6-G6)/G6*100</f>
        <v>#DIV/0!</v>
      </c>
      <c r="K6" s="205" t="e">
        <f>(I6-H6)/H6*100</f>
        <v>#DIV/0!</v>
      </c>
      <c r="L6" s="13">
        <f>+'International Tourist M.'!X26</f>
        <v>2</v>
      </c>
      <c r="M6" s="13">
        <f>+'International Tourist M.'!Y26</f>
        <v>2</v>
      </c>
      <c r="N6" s="13">
        <f>+'International Tourist M.'!Z26</f>
        <v>0</v>
      </c>
      <c r="O6" s="205">
        <f>(N6-L6)/L6*100</f>
        <v>-100</v>
      </c>
      <c r="P6" s="205">
        <f>(N6-M6)/M6*100</f>
        <v>-100</v>
      </c>
    </row>
    <row r="7" spans="1:17" ht="21" x14ac:dyDescent="0.6">
      <c r="A7" s="48" t="s">
        <v>103</v>
      </c>
      <c r="B7" s="13">
        <f>+'International Tourist M.'!AD103</f>
        <v>39</v>
      </c>
      <c r="C7" s="13">
        <f>+'International Tourist M.'!AE103</f>
        <v>63</v>
      </c>
      <c r="D7" s="13">
        <f>+'International Tourist M.'!AF103</f>
        <v>33</v>
      </c>
      <c r="E7" s="205">
        <f t="shared" si="0"/>
        <v>-15.384615384615385</v>
      </c>
      <c r="F7" s="205">
        <f t="shared" si="1"/>
        <v>-47.619047619047613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5" t="e">
        <f>(I7-G7)/G7*100</f>
        <v>#DIV/0!</v>
      </c>
      <c r="K7" s="205" t="e">
        <f>(I7-H7)/H7*100</f>
        <v>#DIV/0!</v>
      </c>
      <c r="L7" s="13">
        <f>+'International Tourist M.'!X27</f>
        <v>8</v>
      </c>
      <c r="M7" s="13">
        <f>+'International Tourist M.'!Y27</f>
        <v>2</v>
      </c>
      <c r="N7" s="13">
        <f>+'International Tourist M.'!Z27</f>
        <v>9</v>
      </c>
      <c r="O7" s="205">
        <f>(N7-L7)/L7*100</f>
        <v>12.5</v>
      </c>
      <c r="P7" s="205">
        <f>(N7-M7)/M7*100</f>
        <v>350</v>
      </c>
    </row>
    <row r="8" spans="1:17" ht="21" x14ac:dyDescent="0.6">
      <c r="A8" s="48" t="s">
        <v>104</v>
      </c>
      <c r="B8" s="13">
        <f>+'International Tourist M.'!AD104</f>
        <v>129</v>
      </c>
      <c r="C8" s="13">
        <f>+'International Tourist M.'!AE104</f>
        <v>179</v>
      </c>
      <c r="D8" s="13">
        <f>+'International Tourist M.'!AF104</f>
        <v>29</v>
      </c>
      <c r="E8" s="205">
        <f t="shared" si="0"/>
        <v>-77.51937984496125</v>
      </c>
      <c r="F8" s="205">
        <f t="shared" si="1"/>
        <v>-83.798882681564251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5" t="e">
        <f t="shared" ref="J8:J17" si="2">(I8-G8)/G8*100</f>
        <v>#DIV/0!</v>
      </c>
      <c r="K8" s="205" t="e">
        <f t="shared" ref="K8:K17" si="3">(I8-H8)/H8*100</f>
        <v>#DIV/0!</v>
      </c>
      <c r="L8" s="13">
        <f>+'International Tourist M.'!X28</f>
        <v>9</v>
      </c>
      <c r="M8" s="13">
        <f>+'International Tourist M.'!Y28</f>
        <v>4</v>
      </c>
      <c r="N8" s="13">
        <f>+'International Tourist M.'!Z28</f>
        <v>4</v>
      </c>
      <c r="O8" s="205">
        <f t="shared" ref="O8:O17" si="4">(N8-L8)/L8*100</f>
        <v>-55.555555555555557</v>
      </c>
      <c r="P8" s="205">
        <f t="shared" ref="P8:P17" si="5">(N8-M8)/M8*100</f>
        <v>0</v>
      </c>
    </row>
    <row r="9" spans="1:17" ht="21" x14ac:dyDescent="0.6">
      <c r="A9" s="48" t="s">
        <v>105</v>
      </c>
      <c r="B9" s="13">
        <f>+'International Tourist M.'!AD105</f>
        <v>69</v>
      </c>
      <c r="C9" s="13">
        <f>+'International Tourist M.'!AE105</f>
        <v>24</v>
      </c>
      <c r="D9" s="13">
        <f>+'International Tourist M.'!AF105</f>
        <v>73</v>
      </c>
      <c r="E9" s="205">
        <f t="shared" si="0"/>
        <v>5.7971014492753623</v>
      </c>
      <c r="F9" s="205">
        <f t="shared" si="1"/>
        <v>204.16666666666666</v>
      </c>
      <c r="G9" s="13">
        <f>+'International Tourist M.'!C143</f>
        <v>2</v>
      </c>
      <c r="H9" s="13">
        <f>+'International Tourist M.'!D143</f>
        <v>0</v>
      </c>
      <c r="I9" s="13">
        <f>+'International Tourist M.'!E143</f>
        <v>0</v>
      </c>
      <c r="J9" s="205">
        <f t="shared" si="2"/>
        <v>-100</v>
      </c>
      <c r="K9" s="205" t="e">
        <f t="shared" si="3"/>
        <v>#DIV/0!</v>
      </c>
      <c r="L9" s="13">
        <f>+'International Tourist M.'!X29</f>
        <v>4</v>
      </c>
      <c r="M9" s="13">
        <f>+'International Tourist M.'!Y29</f>
        <v>4</v>
      </c>
      <c r="N9" s="13">
        <f>+'International Tourist M.'!Z29</f>
        <v>37</v>
      </c>
      <c r="O9" s="205">
        <f t="shared" si="4"/>
        <v>825</v>
      </c>
      <c r="P9" s="205">
        <f t="shared" si="5"/>
        <v>825</v>
      </c>
    </row>
    <row r="10" spans="1:17" ht="21" x14ac:dyDescent="0.6">
      <c r="A10" s="48" t="s">
        <v>106</v>
      </c>
      <c r="B10" s="13">
        <f>+'International Tourist M.'!AD106</f>
        <v>41</v>
      </c>
      <c r="C10" s="13">
        <f>+'International Tourist M.'!AE106</f>
        <v>56</v>
      </c>
      <c r="D10" s="13">
        <f>+'International Tourist M.'!AF106</f>
        <v>130</v>
      </c>
      <c r="E10" s="205">
        <f t="shared" si="0"/>
        <v>217.07317073170734</v>
      </c>
      <c r="F10" s="205">
        <f t="shared" si="1"/>
        <v>132.14285714285714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M.'!X30</f>
        <v>6</v>
      </c>
      <c r="M10" s="13">
        <f>+'International Tourist M.'!Y30</f>
        <v>0</v>
      </c>
      <c r="N10" s="13">
        <f>+'International Tourist M.'!Z30</f>
        <v>8</v>
      </c>
      <c r="O10" s="205">
        <f t="shared" si="4"/>
        <v>33.333333333333329</v>
      </c>
      <c r="P10" s="205" t="e">
        <f t="shared" si="5"/>
        <v>#DIV/0!</v>
      </c>
    </row>
    <row r="11" spans="1:17" ht="21" x14ac:dyDescent="0.6">
      <c r="A11" s="48" t="s">
        <v>107</v>
      </c>
      <c r="B11" s="13">
        <f>+'International Tourist M.'!AD107</f>
        <v>115</v>
      </c>
      <c r="C11" s="13">
        <f>+'International Tourist M.'!AE107</f>
        <v>84</v>
      </c>
      <c r="D11" s="13">
        <f>+'International Tourist M.'!AF107</f>
        <v>67</v>
      </c>
      <c r="E11" s="205">
        <f t="shared" si="0"/>
        <v>-41.739130434782609</v>
      </c>
      <c r="F11" s="205">
        <f t="shared" si="1"/>
        <v>-20.238095238095237</v>
      </c>
      <c r="G11" s="13">
        <f>+'International Tourist M.'!C145</f>
        <v>0</v>
      </c>
      <c r="H11" s="13">
        <f>+'International Tourist M.'!D145</f>
        <v>0</v>
      </c>
      <c r="I11" s="13">
        <f>+'International Tourist M.'!E145</f>
        <v>3</v>
      </c>
      <c r="J11" s="205" t="e">
        <f t="shared" si="2"/>
        <v>#DIV/0!</v>
      </c>
      <c r="K11" s="205" t="e">
        <f t="shared" si="3"/>
        <v>#DIV/0!</v>
      </c>
      <c r="L11" s="13">
        <f>+'International Tourist M.'!X31</f>
        <v>7</v>
      </c>
      <c r="M11" s="13">
        <f>+'International Tourist M.'!Y31</f>
        <v>9</v>
      </c>
      <c r="N11" s="13">
        <f>+'International Tourist M.'!Z31</f>
        <v>2</v>
      </c>
      <c r="O11" s="205">
        <f t="shared" si="4"/>
        <v>-71.428571428571431</v>
      </c>
      <c r="P11" s="205">
        <f t="shared" si="5"/>
        <v>-77.777777777777786</v>
      </c>
    </row>
    <row r="12" spans="1:17" ht="21" x14ac:dyDescent="0.6">
      <c r="A12" s="48" t="s">
        <v>108</v>
      </c>
      <c r="B12" s="13">
        <f>+'International Tourist M.'!AD108</f>
        <v>77</v>
      </c>
      <c r="C12" s="13">
        <f>+'International Tourist M.'!AE108</f>
        <v>121</v>
      </c>
      <c r="D12" s="13">
        <f>+'International Tourist M.'!AF108</f>
        <v>204</v>
      </c>
      <c r="E12" s="205">
        <f t="shared" si="0"/>
        <v>164.93506493506493</v>
      </c>
      <c r="F12" s="205">
        <f t="shared" si="1"/>
        <v>68.59504132231406</v>
      </c>
      <c r="G12" s="13">
        <f>+'International Tourist M.'!C146</f>
        <v>0</v>
      </c>
      <c r="H12" s="13">
        <f>+'International Tourist M.'!D146</f>
        <v>2</v>
      </c>
      <c r="I12" s="13">
        <f>+'International Tourist M.'!E146</f>
        <v>10</v>
      </c>
      <c r="J12" s="205" t="e">
        <f t="shared" si="2"/>
        <v>#DIV/0!</v>
      </c>
      <c r="K12" s="205">
        <f t="shared" si="3"/>
        <v>400</v>
      </c>
      <c r="L12" s="13">
        <f>+'International Tourist M.'!X32</f>
        <v>21</v>
      </c>
      <c r="M12" s="13">
        <f>+'International Tourist M.'!Y32</f>
        <v>3</v>
      </c>
      <c r="N12" s="13">
        <f>+'International Tourist M.'!Z32</f>
        <v>9</v>
      </c>
      <c r="O12" s="205">
        <f t="shared" si="4"/>
        <v>-57.142857142857139</v>
      </c>
      <c r="P12" s="205">
        <f t="shared" si="5"/>
        <v>200</v>
      </c>
    </row>
    <row r="13" spans="1:17" ht="21" x14ac:dyDescent="0.6">
      <c r="A13" s="48" t="s">
        <v>109</v>
      </c>
      <c r="B13" s="13">
        <f>+'International Tourist M.'!AD109</f>
        <v>20</v>
      </c>
      <c r="C13" s="13">
        <f>+'International Tourist M.'!AE109</f>
        <v>113</v>
      </c>
      <c r="D13" s="13">
        <f>+'International Tourist M.'!AF109</f>
        <v>93</v>
      </c>
      <c r="E13" s="205">
        <f t="shared" si="0"/>
        <v>365</v>
      </c>
      <c r="F13" s="205">
        <f t="shared" si="1"/>
        <v>-17.699115044247787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M.'!X33</f>
        <v>0</v>
      </c>
      <c r="M13" s="13">
        <f>+'International Tourist M.'!Y33</f>
        <v>6</v>
      </c>
      <c r="N13" s="13">
        <f>+'International Tourist M.'!Z33</f>
        <v>65</v>
      </c>
      <c r="O13" s="205" t="e">
        <f t="shared" si="4"/>
        <v>#DIV/0!</v>
      </c>
      <c r="P13" s="205">
        <f t="shared" si="5"/>
        <v>983.33333333333337</v>
      </c>
    </row>
    <row r="14" spans="1:17" ht="21" x14ac:dyDescent="0.6">
      <c r="A14" s="48" t="s">
        <v>125</v>
      </c>
      <c r="B14" s="13">
        <f>+'International Tourist M.'!AD110</f>
        <v>107</v>
      </c>
      <c r="C14" s="13">
        <f>+'International Tourist M.'!AE110</f>
        <v>210</v>
      </c>
      <c r="D14" s="13">
        <f>+'International Tourist M.'!AF110</f>
        <v>42</v>
      </c>
      <c r="E14" s="205">
        <f t="shared" si="0"/>
        <v>-60.747663551401864</v>
      </c>
      <c r="F14" s="205">
        <f t="shared" si="1"/>
        <v>-80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M.'!X34</f>
        <v>5</v>
      </c>
      <c r="M14" s="13">
        <f>+'International Tourist M.'!Y34</f>
        <v>8</v>
      </c>
      <c r="N14" s="13">
        <f>+'International Tourist M.'!Z34</f>
        <v>36</v>
      </c>
      <c r="O14" s="205">
        <f t="shared" si="4"/>
        <v>620</v>
      </c>
      <c r="P14" s="205">
        <f t="shared" si="5"/>
        <v>350</v>
      </c>
    </row>
    <row r="15" spans="1:17" ht="21" x14ac:dyDescent="0.6">
      <c r="A15" s="48" t="s">
        <v>110</v>
      </c>
      <c r="B15" s="13">
        <f>+'International Tourist M.'!AD111</f>
        <v>85</v>
      </c>
      <c r="C15" s="13">
        <f>+'International Tourist M.'!AE111</f>
        <v>62</v>
      </c>
      <c r="D15" s="13">
        <f>+'International Tourist M.'!AF111</f>
        <v>111</v>
      </c>
      <c r="E15" s="205">
        <f t="shared" si="0"/>
        <v>30.588235294117649</v>
      </c>
      <c r="F15" s="205">
        <f t="shared" si="1"/>
        <v>79.032258064516128</v>
      </c>
      <c r="G15" s="13">
        <f>+'International Tourist M.'!C149</f>
        <v>0</v>
      </c>
      <c r="H15" s="13">
        <f>+'International Tourist M.'!D149</f>
        <v>0</v>
      </c>
      <c r="I15" s="13">
        <f>+'International Tourist M.'!E149</f>
        <v>4</v>
      </c>
      <c r="J15" s="205" t="e">
        <f t="shared" si="2"/>
        <v>#DIV/0!</v>
      </c>
      <c r="K15" s="205" t="e">
        <f t="shared" si="3"/>
        <v>#DIV/0!</v>
      </c>
      <c r="L15" s="13">
        <f>+'International Tourist M.'!X35</f>
        <v>5</v>
      </c>
      <c r="M15" s="13">
        <f>+'International Tourist M.'!Y35</f>
        <v>4</v>
      </c>
      <c r="N15" s="13">
        <f>+'International Tourist M.'!Z35</f>
        <v>38</v>
      </c>
      <c r="O15" s="205">
        <f t="shared" si="4"/>
        <v>660</v>
      </c>
      <c r="P15" s="205">
        <f t="shared" si="5"/>
        <v>850</v>
      </c>
    </row>
    <row r="16" spans="1:17" ht="21" x14ac:dyDescent="0.6">
      <c r="A16" s="48" t="s">
        <v>111</v>
      </c>
      <c r="B16" s="13">
        <f>+'International Tourist M.'!AD112</f>
        <v>163</v>
      </c>
      <c r="C16" s="13">
        <f>+'International Tourist M.'!AE112</f>
        <v>155</v>
      </c>
      <c r="D16" s="13">
        <f>+'International Tourist M.'!AF112</f>
        <v>76</v>
      </c>
      <c r="E16" s="205">
        <f t="shared" si="0"/>
        <v>-53.374233128834362</v>
      </c>
      <c r="F16" s="205">
        <f t="shared" si="1"/>
        <v>-50.967741935483865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M.'!X36</f>
        <v>6</v>
      </c>
      <c r="M16" s="13">
        <f>+'International Tourist M.'!Y36</f>
        <v>63</v>
      </c>
      <c r="N16" s="13">
        <f>+'International Tourist M.'!Z36</f>
        <v>24</v>
      </c>
      <c r="O16" s="205">
        <f t="shared" si="4"/>
        <v>300</v>
      </c>
      <c r="P16" s="205">
        <f t="shared" si="5"/>
        <v>-61.904761904761905</v>
      </c>
    </row>
    <row r="17" spans="1:16" ht="21" x14ac:dyDescent="0.6">
      <c r="A17" s="48" t="s">
        <v>112</v>
      </c>
      <c r="B17" s="13">
        <f>+'International Tourist M.'!AD113</f>
        <v>66</v>
      </c>
      <c r="C17" s="13">
        <f>+'International Tourist M.'!AE113</f>
        <v>57</v>
      </c>
      <c r="D17" s="13">
        <f>+'International Tourist M.'!AF113</f>
        <v>22</v>
      </c>
      <c r="E17" s="205">
        <f t="shared" si="0"/>
        <v>-66.666666666666657</v>
      </c>
      <c r="F17" s="205">
        <f t="shared" si="1"/>
        <v>-61.403508771929829</v>
      </c>
      <c r="G17" s="13">
        <f>+'International Tourist M.'!C151</f>
        <v>0</v>
      </c>
      <c r="H17" s="13">
        <f>+'International Tourist M.'!D151</f>
        <v>2</v>
      </c>
      <c r="I17" s="13">
        <f>+'International Tourist M.'!E151</f>
        <v>0</v>
      </c>
      <c r="J17" s="205" t="e">
        <f t="shared" si="2"/>
        <v>#DIV/0!</v>
      </c>
      <c r="K17" s="205">
        <f t="shared" si="3"/>
        <v>-100</v>
      </c>
      <c r="L17" s="13">
        <f>+'International Tourist M.'!X37</f>
        <v>3</v>
      </c>
      <c r="M17" s="13">
        <f>+'International Tourist M.'!Y37</f>
        <v>65</v>
      </c>
      <c r="N17" s="13">
        <f>+'International Tourist M.'!Z37</f>
        <v>0</v>
      </c>
      <c r="O17" s="205">
        <f t="shared" si="4"/>
        <v>-100</v>
      </c>
      <c r="P17" s="205">
        <f t="shared" si="5"/>
        <v>-100</v>
      </c>
    </row>
    <row r="18" spans="1:16" ht="21" x14ac:dyDescent="0.6">
      <c r="A18" s="48" t="s">
        <v>113</v>
      </c>
      <c r="B18" s="14">
        <f t="shared" ref="B18:N18" si="6">SUM(B6:B17)</f>
        <v>939</v>
      </c>
      <c r="C18" s="14">
        <f t="shared" si="6"/>
        <v>1157</v>
      </c>
      <c r="D18" s="14">
        <f t="shared" si="6"/>
        <v>906</v>
      </c>
      <c r="E18" s="205">
        <f t="shared" si="0"/>
        <v>-3.5143769968051117</v>
      </c>
      <c r="F18" s="205">
        <f t="shared" si="1"/>
        <v>-21.694036300777874</v>
      </c>
      <c r="G18" s="14">
        <f t="shared" si="6"/>
        <v>2</v>
      </c>
      <c r="H18" s="14">
        <f t="shared" si="6"/>
        <v>4</v>
      </c>
      <c r="I18" s="14">
        <f t="shared" si="6"/>
        <v>19</v>
      </c>
      <c r="J18" s="205">
        <f>(I18-G18)/G18*100</f>
        <v>850</v>
      </c>
      <c r="K18" s="205">
        <f>(I18-H18)/H18*100</f>
        <v>375</v>
      </c>
      <c r="L18" s="14">
        <f t="shared" si="6"/>
        <v>76</v>
      </c>
      <c r="M18" s="14">
        <f t="shared" si="6"/>
        <v>170</v>
      </c>
      <c r="N18" s="14">
        <f t="shared" si="6"/>
        <v>232</v>
      </c>
      <c r="O18" s="205">
        <f>(N18-L18)/L18*100</f>
        <v>205.26315789473685</v>
      </c>
      <c r="P18" s="205">
        <f>(N18-M18)/M18*100</f>
        <v>36.470588235294116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>As of December 2017  (1-10)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290" t="s">
        <v>101</v>
      </c>
      <c r="B4" s="312" t="s">
        <v>157</v>
      </c>
      <c r="C4" s="305"/>
      <c r="D4" s="306"/>
      <c r="E4" s="77" t="s">
        <v>147</v>
      </c>
      <c r="F4" s="77" t="s">
        <v>147</v>
      </c>
      <c r="G4" s="305" t="s">
        <v>158</v>
      </c>
      <c r="H4" s="305"/>
      <c r="I4" s="306"/>
      <c r="J4" s="77" t="s">
        <v>147</v>
      </c>
      <c r="K4" s="77" t="s">
        <v>147</v>
      </c>
      <c r="L4" s="305" t="s">
        <v>67</v>
      </c>
      <c r="M4" s="305"/>
      <c r="N4" s="306"/>
      <c r="O4" s="77" t="s">
        <v>147</v>
      </c>
      <c r="P4" s="77" t="s">
        <v>147</v>
      </c>
      <c r="Q4" s="305" t="s">
        <v>68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M.'!R26</f>
        <v>15</v>
      </c>
      <c r="C6" s="13">
        <f>+'International Tourist M.'!S26</f>
        <v>71</v>
      </c>
      <c r="D6" s="13">
        <f>+'International Tourist M.'!T26</f>
        <v>34</v>
      </c>
      <c r="E6" s="205">
        <f t="shared" ref="E6:E18" si="0">(D6-B6)/B6*100</f>
        <v>126.66666666666666</v>
      </c>
      <c r="F6" s="205">
        <f t="shared" ref="F6:F18" si="1">(D6-C6)/C6*100</f>
        <v>-52.112676056338024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5" t="e">
        <f>(I6-G6)/G6*100</f>
        <v>#DIV/0!</v>
      </c>
      <c r="K6" s="205" t="e">
        <f>(I6-H6)/H6*100</f>
        <v>#DIV/0!</v>
      </c>
      <c r="L6" s="13">
        <f>+'International Tourist M.'!C26</f>
        <v>167</v>
      </c>
      <c r="M6" s="13">
        <f>+'International Tourist M.'!D26</f>
        <v>55</v>
      </c>
      <c r="N6" s="13">
        <f>+'International Tourist M.'!E26</f>
        <v>179</v>
      </c>
      <c r="O6" s="205">
        <f>(N6-L6)/L6*100</f>
        <v>7.1856287425149699</v>
      </c>
      <c r="P6" s="205">
        <f>(N6-M6)/M6*100</f>
        <v>225.45454545454544</v>
      </c>
      <c r="Q6" s="13">
        <f>+'International Tourist M.'!I8</f>
        <v>97</v>
      </c>
      <c r="R6" s="13">
        <f>+'International Tourist M.'!J8</f>
        <v>100</v>
      </c>
      <c r="S6" s="13">
        <f>+'International Tourist M.'!K8</f>
        <v>273</v>
      </c>
      <c r="T6" s="205">
        <f>(S6-Q6)/Q6*100</f>
        <v>181.44329896907217</v>
      </c>
      <c r="U6" s="205">
        <f>(S6-R6)/R6*100</f>
        <v>173</v>
      </c>
    </row>
    <row r="7" spans="1:21" ht="21" x14ac:dyDescent="0.6">
      <c r="A7" s="48" t="s">
        <v>103</v>
      </c>
      <c r="B7" s="13">
        <f>+'International Tourist M.'!R27</f>
        <v>48</v>
      </c>
      <c r="C7" s="13">
        <f>+'International Tourist M.'!S27</f>
        <v>64</v>
      </c>
      <c r="D7" s="13">
        <f>+'International Tourist M.'!T27</f>
        <v>21</v>
      </c>
      <c r="E7" s="205">
        <f t="shared" si="0"/>
        <v>-56.25</v>
      </c>
      <c r="F7" s="205">
        <f t="shared" si="1"/>
        <v>-67.1875</v>
      </c>
      <c r="G7" s="13">
        <f>+'International Tourist M.'!R179</f>
        <v>2</v>
      </c>
      <c r="H7" s="13">
        <f>+'International Tourist M.'!S179</f>
        <v>0</v>
      </c>
      <c r="I7" s="13">
        <f>+'International Tourist M.'!T179</f>
        <v>2</v>
      </c>
      <c r="J7" s="205">
        <f>(I7-G7)/G7*100</f>
        <v>0</v>
      </c>
      <c r="K7" s="205" t="e">
        <f>(I7-H7)/H7*100</f>
        <v>#DIV/0!</v>
      </c>
      <c r="L7" s="13">
        <f>+'International Tourist M.'!C27</f>
        <v>109</v>
      </c>
      <c r="M7" s="13">
        <f>+'International Tourist M.'!D27</f>
        <v>38</v>
      </c>
      <c r="N7" s="13">
        <f>+'International Tourist M.'!E27</f>
        <v>102</v>
      </c>
      <c r="O7" s="205">
        <f>(N7-L7)/L7*100</f>
        <v>-6.4220183486238538</v>
      </c>
      <c r="P7" s="205">
        <f>(N7-M7)/M7*100</f>
        <v>168.42105263157893</v>
      </c>
      <c r="Q7" s="13">
        <f>+'International Tourist M.'!I9</f>
        <v>32</v>
      </c>
      <c r="R7" s="13">
        <f>+'International Tourist M.'!J9</f>
        <v>86</v>
      </c>
      <c r="S7" s="13">
        <f>+'International Tourist M.'!K9</f>
        <v>189</v>
      </c>
      <c r="T7" s="205">
        <f>(S7-Q7)/Q7*100</f>
        <v>490.625</v>
      </c>
      <c r="U7" s="205">
        <f>(S7-R7)/R7*100</f>
        <v>119.76744186046511</v>
      </c>
    </row>
    <row r="8" spans="1:21" ht="21" x14ac:dyDescent="0.6">
      <c r="A8" s="48" t="s">
        <v>104</v>
      </c>
      <c r="B8" s="13">
        <f>+'International Tourist M.'!R28</f>
        <v>51</v>
      </c>
      <c r="C8" s="13">
        <f>+'International Tourist M.'!S28</f>
        <v>118</v>
      </c>
      <c r="D8" s="13">
        <f>+'International Tourist M.'!T28</f>
        <v>68</v>
      </c>
      <c r="E8" s="205">
        <f t="shared" si="0"/>
        <v>33.333333333333329</v>
      </c>
      <c r="F8" s="205">
        <f t="shared" si="1"/>
        <v>-42.372881355932201</v>
      </c>
      <c r="G8" s="13">
        <f>+'International Tourist M.'!R180</f>
        <v>0</v>
      </c>
      <c r="H8" s="13">
        <f>+'International Tourist M.'!S180</f>
        <v>0</v>
      </c>
      <c r="I8" s="13">
        <f>+'International Tourist M.'!T180</f>
        <v>0</v>
      </c>
      <c r="J8" s="205" t="e">
        <f t="shared" ref="J8:J17" si="2">(I8-G8)/G8*100</f>
        <v>#DIV/0!</v>
      </c>
      <c r="K8" s="205" t="e">
        <f t="shared" ref="K8:K17" si="3">(I8-H8)/H8*100</f>
        <v>#DIV/0!</v>
      </c>
      <c r="L8" s="13">
        <f>+'International Tourist M.'!C28</f>
        <v>73</v>
      </c>
      <c r="M8" s="13">
        <f>+'International Tourist M.'!D28</f>
        <v>69</v>
      </c>
      <c r="N8" s="13">
        <f>+'International Tourist M.'!E28</f>
        <v>178</v>
      </c>
      <c r="O8" s="205">
        <f t="shared" ref="O8:O17" si="4">(N8-L8)/L8*100</f>
        <v>143.83561643835617</v>
      </c>
      <c r="P8" s="205">
        <f t="shared" ref="P8:P17" si="5">(N8-M8)/M8*100</f>
        <v>157.97101449275362</v>
      </c>
      <c r="Q8" s="13">
        <f>+'International Tourist M.'!I10</f>
        <v>58</v>
      </c>
      <c r="R8" s="13">
        <f>+'International Tourist M.'!J10</f>
        <v>58</v>
      </c>
      <c r="S8" s="13">
        <f>+'International Tourist M.'!K10</f>
        <v>176</v>
      </c>
      <c r="T8" s="205">
        <f t="shared" ref="T8:T17" si="6">(S8-Q8)/Q8*100</f>
        <v>203.44827586206895</v>
      </c>
      <c r="U8" s="205">
        <f t="shared" ref="U8:U17" si="7">(S8-R8)/R8*100</f>
        <v>203.44827586206895</v>
      </c>
    </row>
    <row r="9" spans="1:21" ht="21" x14ac:dyDescent="0.6">
      <c r="A9" s="48" t="s">
        <v>105</v>
      </c>
      <c r="B9" s="13">
        <f>+'International Tourist M.'!R29</f>
        <v>11</v>
      </c>
      <c r="C9" s="13">
        <f>+'International Tourist M.'!S29</f>
        <v>169</v>
      </c>
      <c r="D9" s="13">
        <f>+'International Tourist M.'!T29</f>
        <v>58</v>
      </c>
      <c r="E9" s="205">
        <f t="shared" si="0"/>
        <v>427.27272727272725</v>
      </c>
      <c r="F9" s="205">
        <f t="shared" si="1"/>
        <v>-65.680473372781066</v>
      </c>
      <c r="G9" s="13">
        <f>+'International Tourist M.'!R181</f>
        <v>2</v>
      </c>
      <c r="H9" s="13">
        <f>+'International Tourist M.'!S181</f>
        <v>0</v>
      </c>
      <c r="I9" s="13">
        <f>+'International Tourist M.'!T181</f>
        <v>37</v>
      </c>
      <c r="J9" s="205">
        <f t="shared" si="2"/>
        <v>1750</v>
      </c>
      <c r="K9" s="205" t="e">
        <f t="shared" si="3"/>
        <v>#DIV/0!</v>
      </c>
      <c r="L9" s="13">
        <f>+'International Tourist M.'!C29</f>
        <v>113</v>
      </c>
      <c r="M9" s="13">
        <f>+'International Tourist M.'!D29</f>
        <v>36</v>
      </c>
      <c r="N9" s="13">
        <f>+'International Tourist M.'!E29</f>
        <v>74</v>
      </c>
      <c r="O9" s="205">
        <f t="shared" si="4"/>
        <v>-34.513274336283182</v>
      </c>
      <c r="P9" s="205">
        <f t="shared" si="5"/>
        <v>105.55555555555556</v>
      </c>
      <c r="Q9" s="13">
        <f>+'International Tourist M.'!I11</f>
        <v>50</v>
      </c>
      <c r="R9" s="13">
        <f>+'International Tourist M.'!J11</f>
        <v>23</v>
      </c>
      <c r="S9" s="13">
        <f>+'International Tourist M.'!K11</f>
        <v>74</v>
      </c>
      <c r="T9" s="205">
        <f t="shared" si="6"/>
        <v>48</v>
      </c>
      <c r="U9" s="205">
        <f t="shared" si="7"/>
        <v>221.73913043478262</v>
      </c>
    </row>
    <row r="10" spans="1:21" ht="21" x14ac:dyDescent="0.6">
      <c r="A10" s="48" t="s">
        <v>106</v>
      </c>
      <c r="B10" s="13">
        <f>+'International Tourist M.'!R30</f>
        <v>13</v>
      </c>
      <c r="C10" s="13">
        <f>+'International Tourist M.'!S30</f>
        <v>62</v>
      </c>
      <c r="D10" s="13">
        <f>+'International Tourist M.'!T30</f>
        <v>18</v>
      </c>
      <c r="E10" s="205">
        <f t="shared" si="0"/>
        <v>38.461538461538467</v>
      </c>
      <c r="F10" s="205">
        <f t="shared" si="1"/>
        <v>-70.967741935483872</v>
      </c>
      <c r="G10" s="13">
        <f>+'International Tourist M.'!R182</f>
        <v>63</v>
      </c>
      <c r="H10" s="13">
        <f>+'International Tourist M.'!S182</f>
        <v>0</v>
      </c>
      <c r="I10" s="13">
        <f>+'International Tourist M.'!T182</f>
        <v>0</v>
      </c>
      <c r="J10" s="205">
        <f t="shared" si="2"/>
        <v>-100</v>
      </c>
      <c r="K10" s="205" t="e">
        <f t="shared" si="3"/>
        <v>#DIV/0!</v>
      </c>
      <c r="L10" s="13">
        <f>+'International Tourist M.'!C30</f>
        <v>57</v>
      </c>
      <c r="M10" s="13">
        <f>+'International Tourist M.'!D30</f>
        <v>23</v>
      </c>
      <c r="N10" s="13">
        <f>+'International Tourist M.'!E30</f>
        <v>52</v>
      </c>
      <c r="O10" s="205">
        <f t="shared" si="4"/>
        <v>-8.7719298245614024</v>
      </c>
      <c r="P10" s="205">
        <f t="shared" si="5"/>
        <v>126.08695652173914</v>
      </c>
      <c r="Q10" s="13">
        <f>+'International Tourist M.'!I12</f>
        <v>48</v>
      </c>
      <c r="R10" s="13">
        <f>+'International Tourist M.'!J12</f>
        <v>19</v>
      </c>
      <c r="S10" s="13">
        <f>+'International Tourist M.'!K12</f>
        <v>24</v>
      </c>
      <c r="T10" s="205">
        <f t="shared" si="6"/>
        <v>-50</v>
      </c>
      <c r="U10" s="205">
        <f t="shared" si="7"/>
        <v>26.315789473684209</v>
      </c>
    </row>
    <row r="11" spans="1:21" ht="21" x14ac:dyDescent="0.6">
      <c r="A11" s="48" t="s">
        <v>107</v>
      </c>
      <c r="B11" s="13">
        <f>+'International Tourist M.'!R31</f>
        <v>4</v>
      </c>
      <c r="C11" s="13">
        <f>+'International Tourist M.'!S31</f>
        <v>19</v>
      </c>
      <c r="D11" s="13">
        <f>+'International Tourist M.'!T31</f>
        <v>15</v>
      </c>
      <c r="E11" s="205">
        <f t="shared" si="0"/>
        <v>275</v>
      </c>
      <c r="F11" s="205">
        <f t="shared" si="1"/>
        <v>-21.052631578947366</v>
      </c>
      <c r="G11" s="13">
        <f>+'International Tourist M.'!R183</f>
        <v>5</v>
      </c>
      <c r="H11" s="13">
        <f>+'International Tourist M.'!S183</f>
        <v>0</v>
      </c>
      <c r="I11" s="13">
        <f>+'International Tourist M.'!T183</f>
        <v>0</v>
      </c>
      <c r="J11" s="205">
        <f t="shared" si="2"/>
        <v>-100</v>
      </c>
      <c r="K11" s="205" t="e">
        <f t="shared" si="3"/>
        <v>#DIV/0!</v>
      </c>
      <c r="L11" s="13">
        <f>+'International Tourist M.'!C31</f>
        <v>33</v>
      </c>
      <c r="M11" s="13">
        <f>+'International Tourist M.'!D31</f>
        <v>15</v>
      </c>
      <c r="N11" s="13">
        <f>+'International Tourist M.'!E31</f>
        <v>13</v>
      </c>
      <c r="O11" s="205">
        <f t="shared" si="4"/>
        <v>-60.606060606060609</v>
      </c>
      <c r="P11" s="205">
        <f t="shared" si="5"/>
        <v>-13.333333333333334</v>
      </c>
      <c r="Q11" s="13">
        <f>+'International Tourist M.'!I13</f>
        <v>12</v>
      </c>
      <c r="R11" s="13">
        <f>+'International Tourist M.'!J13</f>
        <v>33</v>
      </c>
      <c r="S11" s="13">
        <f>+'International Tourist M.'!K13</f>
        <v>67</v>
      </c>
      <c r="T11" s="205">
        <f t="shared" si="6"/>
        <v>458.33333333333331</v>
      </c>
      <c r="U11" s="205">
        <f t="shared" si="7"/>
        <v>103.03030303030303</v>
      </c>
    </row>
    <row r="12" spans="1:21" ht="21" x14ac:dyDescent="0.6">
      <c r="A12" s="48" t="s">
        <v>108</v>
      </c>
      <c r="B12" s="13">
        <f>+'International Tourist M.'!R32</f>
        <v>8</v>
      </c>
      <c r="C12" s="13">
        <f>+'International Tourist M.'!S32</f>
        <v>131</v>
      </c>
      <c r="D12" s="13">
        <f>+'International Tourist M.'!T32</f>
        <v>30</v>
      </c>
      <c r="E12" s="205">
        <f t="shared" si="0"/>
        <v>275</v>
      </c>
      <c r="F12" s="205">
        <f t="shared" si="1"/>
        <v>-77.099236641221367</v>
      </c>
      <c r="G12" s="13">
        <f>+'International Tourist M.'!R184</f>
        <v>7</v>
      </c>
      <c r="H12" s="13">
        <f>+'International Tourist M.'!S184</f>
        <v>0</v>
      </c>
      <c r="I12" s="13">
        <f>+'International Tourist M.'!T184</f>
        <v>52</v>
      </c>
      <c r="J12" s="205">
        <f t="shared" si="2"/>
        <v>642.85714285714289</v>
      </c>
      <c r="K12" s="205" t="e">
        <f t="shared" si="3"/>
        <v>#DIV/0!</v>
      </c>
      <c r="L12" s="13">
        <f>+'International Tourist M.'!C32</f>
        <v>28</v>
      </c>
      <c r="M12" s="13">
        <f>+'International Tourist M.'!D32</f>
        <v>22</v>
      </c>
      <c r="N12" s="13">
        <f>+'International Tourist M.'!E32</f>
        <v>7</v>
      </c>
      <c r="O12" s="205">
        <f t="shared" si="4"/>
        <v>-75</v>
      </c>
      <c r="P12" s="205">
        <f t="shared" si="5"/>
        <v>-68.181818181818173</v>
      </c>
      <c r="Q12" s="13">
        <f>+'International Tourist M.'!I14</f>
        <v>0</v>
      </c>
      <c r="R12" s="13">
        <f>+'International Tourist M.'!J14</f>
        <v>7</v>
      </c>
      <c r="S12" s="13">
        <f>+'International Tourist M.'!K14</f>
        <v>46</v>
      </c>
      <c r="T12" s="205" t="e">
        <f t="shared" si="6"/>
        <v>#DIV/0!</v>
      </c>
      <c r="U12" s="205">
        <f t="shared" si="7"/>
        <v>557.14285714285711</v>
      </c>
    </row>
    <row r="13" spans="1:21" ht="21" x14ac:dyDescent="0.6">
      <c r="A13" s="48" t="s">
        <v>109</v>
      </c>
      <c r="B13" s="13">
        <f>+'International Tourist M.'!R33</f>
        <v>2</v>
      </c>
      <c r="C13" s="13">
        <f>+'International Tourist M.'!S33</f>
        <v>98</v>
      </c>
      <c r="D13" s="13">
        <f>+'International Tourist M.'!T33</f>
        <v>67</v>
      </c>
      <c r="E13" s="205">
        <f t="shared" si="0"/>
        <v>3250</v>
      </c>
      <c r="F13" s="205">
        <f t="shared" si="1"/>
        <v>-31.632653061224492</v>
      </c>
      <c r="G13" s="13">
        <f>+'International Tourist M.'!R185</f>
        <v>7</v>
      </c>
      <c r="H13" s="13">
        <f>+'International Tourist M.'!S185</f>
        <v>0</v>
      </c>
      <c r="I13" s="13">
        <f>+'International Tourist M.'!T185</f>
        <v>0</v>
      </c>
      <c r="J13" s="205">
        <f t="shared" si="2"/>
        <v>-100</v>
      </c>
      <c r="K13" s="205" t="e">
        <f t="shared" si="3"/>
        <v>#DIV/0!</v>
      </c>
      <c r="L13" s="13">
        <f>+'International Tourist M.'!C33</f>
        <v>28</v>
      </c>
      <c r="M13" s="13">
        <f>+'International Tourist M.'!D33</f>
        <v>17</v>
      </c>
      <c r="N13" s="13">
        <f>+'International Tourist M.'!E33</f>
        <v>8</v>
      </c>
      <c r="O13" s="205">
        <f t="shared" si="4"/>
        <v>-71.428571428571431</v>
      </c>
      <c r="P13" s="205">
        <f t="shared" si="5"/>
        <v>-52.941176470588239</v>
      </c>
      <c r="Q13" s="13">
        <f>+'International Tourist M.'!I15</f>
        <v>4</v>
      </c>
      <c r="R13" s="13">
        <f>+'International Tourist M.'!J15</f>
        <v>2</v>
      </c>
      <c r="S13" s="13">
        <f>+'International Tourist M.'!K15</f>
        <v>42</v>
      </c>
      <c r="T13" s="205">
        <f t="shared" si="6"/>
        <v>950</v>
      </c>
      <c r="U13" s="205">
        <f t="shared" si="7"/>
        <v>2000</v>
      </c>
    </row>
    <row r="14" spans="1:21" ht="21" x14ac:dyDescent="0.6">
      <c r="A14" s="48" t="s">
        <v>125</v>
      </c>
      <c r="B14" s="13">
        <f>+'International Tourist M.'!R34</f>
        <v>37</v>
      </c>
      <c r="C14" s="13">
        <f>+'International Tourist M.'!S34</f>
        <v>98</v>
      </c>
      <c r="D14" s="13">
        <f>+'International Tourist M.'!T34</f>
        <v>84</v>
      </c>
      <c r="E14" s="205">
        <f t="shared" si="0"/>
        <v>127.02702702702702</v>
      </c>
      <c r="F14" s="205">
        <f t="shared" si="1"/>
        <v>-14.285714285714285</v>
      </c>
      <c r="G14" s="13">
        <f>+'International Tourist M.'!R186</f>
        <v>8</v>
      </c>
      <c r="H14" s="13">
        <f>+'International Tourist M.'!S186</f>
        <v>3</v>
      </c>
      <c r="I14" s="13">
        <f>+'International Tourist M.'!T186</f>
        <v>0</v>
      </c>
      <c r="J14" s="205">
        <f t="shared" si="2"/>
        <v>-100</v>
      </c>
      <c r="K14" s="205">
        <f t="shared" si="3"/>
        <v>-100</v>
      </c>
      <c r="L14" s="13">
        <f>+'International Tourist M.'!C34</f>
        <v>78</v>
      </c>
      <c r="M14" s="13">
        <f>+'International Tourist M.'!D34</f>
        <v>35</v>
      </c>
      <c r="N14" s="13">
        <f>+'International Tourist M.'!E34</f>
        <v>81</v>
      </c>
      <c r="O14" s="205">
        <f t="shared" si="4"/>
        <v>3.8461538461538463</v>
      </c>
      <c r="P14" s="205">
        <f t="shared" si="5"/>
        <v>131.42857142857142</v>
      </c>
      <c r="Q14" s="13">
        <f>+'International Tourist M.'!I16</f>
        <v>36</v>
      </c>
      <c r="R14" s="13">
        <f>+'International Tourist M.'!J16</f>
        <v>14</v>
      </c>
      <c r="S14" s="13">
        <f>+'International Tourist M.'!K16</f>
        <v>63</v>
      </c>
      <c r="T14" s="205">
        <f t="shared" si="6"/>
        <v>75</v>
      </c>
      <c r="U14" s="205">
        <f t="shared" si="7"/>
        <v>350</v>
      </c>
    </row>
    <row r="15" spans="1:21" ht="21" x14ac:dyDescent="0.6">
      <c r="A15" s="48" t="s">
        <v>110</v>
      </c>
      <c r="B15" s="13">
        <f>+'International Tourist M.'!R35</f>
        <v>72</v>
      </c>
      <c r="C15" s="13">
        <f>+'International Tourist M.'!S35</f>
        <v>99</v>
      </c>
      <c r="D15" s="13">
        <f>+'International Tourist M.'!T35</f>
        <v>33</v>
      </c>
      <c r="E15" s="205">
        <f t="shared" si="0"/>
        <v>-54.166666666666664</v>
      </c>
      <c r="F15" s="205">
        <f t="shared" si="1"/>
        <v>-66.666666666666657</v>
      </c>
      <c r="G15" s="13">
        <f>+'International Tourist M.'!R187</f>
        <v>0</v>
      </c>
      <c r="H15" s="13">
        <f>+'International Tourist M.'!S187</f>
        <v>0</v>
      </c>
      <c r="I15" s="13">
        <f>+'International Tourist M.'!T187</f>
        <v>24</v>
      </c>
      <c r="J15" s="205" t="e">
        <f t="shared" si="2"/>
        <v>#DIV/0!</v>
      </c>
      <c r="K15" s="205" t="e">
        <f t="shared" si="3"/>
        <v>#DIV/0!</v>
      </c>
      <c r="L15" s="13">
        <f>+'International Tourist M.'!C35</f>
        <v>123</v>
      </c>
      <c r="M15" s="13">
        <f>+'International Tourist M.'!D35</f>
        <v>114</v>
      </c>
      <c r="N15" s="13">
        <f>+'International Tourist M.'!E35</f>
        <v>215</v>
      </c>
      <c r="O15" s="205">
        <f t="shared" si="4"/>
        <v>74.796747967479675</v>
      </c>
      <c r="P15" s="205">
        <f t="shared" si="5"/>
        <v>88.596491228070178</v>
      </c>
      <c r="Q15" s="13">
        <f>+'International Tourist M.'!I17</f>
        <v>10</v>
      </c>
      <c r="R15" s="13">
        <f>+'International Tourist M.'!J17</f>
        <v>44</v>
      </c>
      <c r="S15" s="13">
        <f>+'International Tourist M.'!K17</f>
        <v>165</v>
      </c>
      <c r="T15" s="205">
        <f t="shared" si="6"/>
        <v>1550</v>
      </c>
      <c r="U15" s="205">
        <f t="shared" si="7"/>
        <v>275</v>
      </c>
    </row>
    <row r="16" spans="1:21" ht="21" x14ac:dyDescent="0.6">
      <c r="A16" s="48" t="s">
        <v>111</v>
      </c>
      <c r="B16" s="13">
        <f>+'International Tourist M.'!R36</f>
        <v>35</v>
      </c>
      <c r="C16" s="13">
        <f>+'International Tourist M.'!S36</f>
        <v>58</v>
      </c>
      <c r="D16" s="13">
        <f>+'International Tourist M.'!T36</f>
        <v>16</v>
      </c>
      <c r="E16" s="205">
        <f t="shared" si="0"/>
        <v>-54.285714285714285</v>
      </c>
      <c r="F16" s="205">
        <f t="shared" si="1"/>
        <v>-72.41379310344827</v>
      </c>
      <c r="G16" s="13">
        <f>+'International Tourist M.'!R188</f>
        <v>0</v>
      </c>
      <c r="H16" s="13">
        <f>+'International Tourist M.'!S188</f>
        <v>16</v>
      </c>
      <c r="I16" s="13">
        <f>+'International Tourist M.'!T188</f>
        <v>3</v>
      </c>
      <c r="J16" s="205" t="e">
        <f t="shared" si="2"/>
        <v>#DIV/0!</v>
      </c>
      <c r="K16" s="205">
        <f t="shared" si="3"/>
        <v>-81.25</v>
      </c>
      <c r="L16" s="13">
        <f>+'International Tourist M.'!C36</f>
        <v>66</v>
      </c>
      <c r="M16" s="13">
        <f>+'International Tourist M.'!D36</f>
        <v>209</v>
      </c>
      <c r="N16" s="13">
        <f>+'International Tourist M.'!E36</f>
        <v>244</v>
      </c>
      <c r="O16" s="205">
        <f t="shared" si="4"/>
        <v>269.69696969696969</v>
      </c>
      <c r="P16" s="205">
        <f t="shared" si="5"/>
        <v>16.746411483253588</v>
      </c>
      <c r="Q16" s="13">
        <f>+'International Tourist M.'!I18</f>
        <v>14</v>
      </c>
      <c r="R16" s="13">
        <f>+'International Tourist M.'!J18</f>
        <v>194</v>
      </c>
      <c r="S16" s="13">
        <f>+'International Tourist M.'!K18</f>
        <v>266</v>
      </c>
      <c r="T16" s="205">
        <f t="shared" si="6"/>
        <v>1800</v>
      </c>
      <c r="U16" s="205">
        <f t="shared" si="7"/>
        <v>37.113402061855673</v>
      </c>
    </row>
    <row r="17" spans="1:21" ht="21" x14ac:dyDescent="0.6">
      <c r="A17" s="48" t="s">
        <v>112</v>
      </c>
      <c r="B17" s="13">
        <f>+'International Tourist M.'!R37</f>
        <v>58</v>
      </c>
      <c r="C17" s="13">
        <f>+'International Tourist M.'!S37</f>
        <v>42</v>
      </c>
      <c r="D17" s="13">
        <f>+'International Tourist M.'!T37</f>
        <v>0</v>
      </c>
      <c r="E17" s="205">
        <f t="shared" si="0"/>
        <v>-100</v>
      </c>
      <c r="F17" s="205">
        <f t="shared" si="1"/>
        <v>-100</v>
      </c>
      <c r="G17" s="13">
        <f>+'International Tourist M.'!R189</f>
        <v>0</v>
      </c>
      <c r="H17" s="13">
        <f>+'International Tourist M.'!S189</f>
        <v>0</v>
      </c>
      <c r="I17" s="13">
        <f>+'International Tourist M.'!T189</f>
        <v>0</v>
      </c>
      <c r="J17" s="205" t="e">
        <f t="shared" si="2"/>
        <v>#DIV/0!</v>
      </c>
      <c r="K17" s="205" t="e">
        <f t="shared" si="3"/>
        <v>#DIV/0!</v>
      </c>
      <c r="L17" s="13">
        <f>+'International Tourist M.'!C37</f>
        <v>37</v>
      </c>
      <c r="M17" s="13">
        <f>+'International Tourist M.'!D37</f>
        <v>125</v>
      </c>
      <c r="N17" s="13">
        <f>+'International Tourist M.'!E37</f>
        <v>13</v>
      </c>
      <c r="O17" s="205">
        <f t="shared" si="4"/>
        <v>-64.86486486486487</v>
      </c>
      <c r="P17" s="205">
        <f t="shared" si="5"/>
        <v>-89.600000000000009</v>
      </c>
      <c r="Q17" s="13">
        <f>+'International Tourist M.'!I19</f>
        <v>91</v>
      </c>
      <c r="R17" s="13">
        <f>+'International Tourist M.'!J19</f>
        <v>39</v>
      </c>
      <c r="S17" s="13">
        <f>+'International Tourist M.'!K19</f>
        <v>17</v>
      </c>
      <c r="T17" s="205">
        <f t="shared" si="6"/>
        <v>-81.318681318681314</v>
      </c>
      <c r="U17" s="205">
        <f t="shared" si="7"/>
        <v>-56.410256410256409</v>
      </c>
    </row>
    <row r="18" spans="1:21" ht="21" x14ac:dyDescent="0.6">
      <c r="A18" s="48" t="s">
        <v>113</v>
      </c>
      <c r="B18" s="14">
        <f t="shared" ref="B18:S18" si="8">SUM(B6:B17)</f>
        <v>354</v>
      </c>
      <c r="C18" s="14">
        <f t="shared" si="8"/>
        <v>1029</v>
      </c>
      <c r="D18" s="14">
        <f t="shared" si="8"/>
        <v>444</v>
      </c>
      <c r="E18" s="205">
        <f t="shared" si="0"/>
        <v>25.423728813559322</v>
      </c>
      <c r="F18" s="205">
        <f t="shared" si="1"/>
        <v>-56.85131195335277</v>
      </c>
      <c r="G18" s="14">
        <f t="shared" si="8"/>
        <v>94</v>
      </c>
      <c r="H18" s="14">
        <f t="shared" si="8"/>
        <v>19</v>
      </c>
      <c r="I18" s="14">
        <f t="shared" si="8"/>
        <v>118</v>
      </c>
      <c r="J18" s="205">
        <f>(I18-G18)/G18*100</f>
        <v>25.531914893617021</v>
      </c>
      <c r="K18" s="205">
        <f>(I18-H18)/H18*100</f>
        <v>521.0526315789474</v>
      </c>
      <c r="L18" s="14">
        <f t="shared" si="8"/>
        <v>912</v>
      </c>
      <c r="M18" s="14">
        <f t="shared" si="8"/>
        <v>758</v>
      </c>
      <c r="N18" s="14">
        <f t="shared" si="8"/>
        <v>1166</v>
      </c>
      <c r="O18" s="205">
        <f>(N18-L18)/L18*100</f>
        <v>27.850877192982455</v>
      </c>
      <c r="P18" s="205">
        <f>(N18-M18)/M18*100</f>
        <v>53.825857519788926</v>
      </c>
      <c r="Q18" s="14">
        <f t="shared" si="8"/>
        <v>452</v>
      </c>
      <c r="R18" s="14">
        <f t="shared" si="8"/>
        <v>619</v>
      </c>
      <c r="S18" s="14">
        <f t="shared" si="8"/>
        <v>1402</v>
      </c>
      <c r="T18" s="205">
        <f>(S18-Q18)/Q18*100</f>
        <v>210.17699115044249</v>
      </c>
      <c r="U18" s="205">
        <f>(S18-R18)/R18*100</f>
        <v>126.49434571890146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290" t="s">
        <v>159</v>
      </c>
      <c r="B21" s="305" t="s">
        <v>85</v>
      </c>
      <c r="C21" s="305"/>
      <c r="D21" s="306"/>
      <c r="E21" s="77" t="s">
        <v>147</v>
      </c>
      <c r="F21" s="77" t="s">
        <v>147</v>
      </c>
      <c r="G21" s="308"/>
      <c r="H21" s="308"/>
      <c r="I21" s="308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291"/>
      <c r="B22" s="35">
        <v>2015</v>
      </c>
      <c r="C22" s="35">
        <v>2016</v>
      </c>
      <c r="D22" s="35">
        <v>2017</v>
      </c>
      <c r="E22" s="10" t="s">
        <v>341</v>
      </c>
      <c r="F22" s="10" t="s">
        <v>342</v>
      </c>
      <c r="G22" s="1"/>
      <c r="H22" s="1"/>
      <c r="I22" s="1"/>
      <c r="J22" s="1"/>
      <c r="K22" s="1"/>
    </row>
    <row r="23" spans="1:21" ht="23.4" x14ac:dyDescent="0.6">
      <c r="A23" s="47" t="s">
        <v>102</v>
      </c>
      <c r="B23" s="13">
        <f>+'International Tourist M.'!C178</f>
        <v>144</v>
      </c>
      <c r="C23" s="13">
        <f>+'International Tourist M.'!D178</f>
        <v>2715</v>
      </c>
      <c r="D23" s="13">
        <f>+'International Tourist M.'!E178</f>
        <v>2311</v>
      </c>
      <c r="E23" s="205">
        <f>(D23-B23)/B23*100</f>
        <v>1504.8611111111111</v>
      </c>
      <c r="F23" s="205">
        <f>(D23-C23)/C23*100</f>
        <v>-14.880294659300183</v>
      </c>
      <c r="G23" s="2"/>
      <c r="H23" s="2"/>
      <c r="I23" s="2"/>
      <c r="J23" s="2"/>
      <c r="K23" s="2"/>
    </row>
    <row r="24" spans="1:21" ht="23.4" x14ac:dyDescent="0.6">
      <c r="A24" s="48" t="s">
        <v>103</v>
      </c>
      <c r="B24" s="13">
        <f>+'International Tourist M.'!C179</f>
        <v>134</v>
      </c>
      <c r="C24" s="13">
        <f>+'International Tourist M.'!D179</f>
        <v>3545</v>
      </c>
      <c r="D24" s="13">
        <f>+'International Tourist M.'!E179</f>
        <v>3113</v>
      </c>
      <c r="E24" s="205">
        <f>(D24-B24)/B24*100</f>
        <v>2223.1343283582087</v>
      </c>
      <c r="F24" s="205">
        <f>(D24-C24)/C24*100</f>
        <v>-12.186177715091679</v>
      </c>
      <c r="G24" s="2"/>
      <c r="H24" s="2"/>
      <c r="I24" s="2"/>
      <c r="J24" s="2"/>
      <c r="K24" s="2"/>
    </row>
    <row r="25" spans="1:21" ht="23.4" x14ac:dyDescent="0.6">
      <c r="A25" s="48" t="s">
        <v>104</v>
      </c>
      <c r="B25" s="13">
        <f>+'International Tourist M.'!C180</f>
        <v>85</v>
      </c>
      <c r="C25" s="13">
        <f>+'International Tourist M.'!D180</f>
        <v>3966</v>
      </c>
      <c r="D25" s="13">
        <f>+'International Tourist M.'!E180</f>
        <v>2427</v>
      </c>
      <c r="E25" s="205">
        <f t="shared" ref="E25:E35" si="9">(D25-B25)/B25*100</f>
        <v>2755.294117647059</v>
      </c>
      <c r="F25" s="205">
        <f t="shared" ref="F25:F35" si="10">(D25-C25)/C25*100</f>
        <v>-38.804841149773075</v>
      </c>
      <c r="G25" s="2"/>
      <c r="H25" s="2"/>
      <c r="I25" s="2"/>
      <c r="J25" s="2" t="s">
        <v>160</v>
      </c>
      <c r="K25" s="2"/>
    </row>
    <row r="26" spans="1:21" ht="23.4" x14ac:dyDescent="0.6">
      <c r="A26" s="48" t="s">
        <v>105</v>
      </c>
      <c r="B26" s="13">
        <f>+'International Tourist M.'!C181</f>
        <v>122</v>
      </c>
      <c r="C26" s="13">
        <f>+'International Tourist M.'!D181</f>
        <v>1997</v>
      </c>
      <c r="D26" s="13">
        <f>+'International Tourist M.'!E181</f>
        <v>2243</v>
      </c>
      <c r="E26" s="205">
        <f t="shared" si="9"/>
        <v>1738.5245901639344</v>
      </c>
      <c r="F26" s="205">
        <f t="shared" si="10"/>
        <v>12.318477716574861</v>
      </c>
      <c r="G26" s="2"/>
      <c r="H26" s="2"/>
      <c r="I26" s="2"/>
      <c r="J26" s="2"/>
      <c r="K26" s="2"/>
    </row>
    <row r="27" spans="1:21" ht="23.4" x14ac:dyDescent="0.6">
      <c r="A27" s="48" t="s">
        <v>106</v>
      </c>
      <c r="B27" s="13">
        <f>+'International Tourist M.'!C182</f>
        <v>240</v>
      </c>
      <c r="C27" s="13">
        <f>+'International Tourist M.'!D182</f>
        <v>1817</v>
      </c>
      <c r="D27" s="13">
        <f>+'International Tourist M.'!E182</f>
        <v>1719</v>
      </c>
      <c r="E27" s="205">
        <f t="shared" si="9"/>
        <v>616.25</v>
      </c>
      <c r="F27" s="205">
        <f t="shared" si="10"/>
        <v>-5.3935057787561913</v>
      </c>
      <c r="G27" s="2"/>
      <c r="H27" s="2"/>
      <c r="I27" s="2"/>
      <c r="J27" s="2"/>
      <c r="K27" s="2"/>
    </row>
    <row r="28" spans="1:21" ht="23.4" x14ac:dyDescent="0.6">
      <c r="A28" s="48" t="s">
        <v>107</v>
      </c>
      <c r="B28" s="13">
        <f>+'International Tourist M.'!C183</f>
        <v>1048</v>
      </c>
      <c r="C28" s="13">
        <f>+'International Tourist M.'!D183</f>
        <v>815</v>
      </c>
      <c r="D28" s="13">
        <f>+'International Tourist M.'!E183</f>
        <v>1885</v>
      </c>
      <c r="E28" s="205">
        <f t="shared" si="9"/>
        <v>79.86641221374046</v>
      </c>
      <c r="F28" s="205">
        <f t="shared" si="10"/>
        <v>131.28834355828221</v>
      </c>
      <c r="G28" s="2"/>
      <c r="H28" s="2"/>
      <c r="I28" s="2"/>
      <c r="J28" s="2"/>
      <c r="K28" s="2"/>
    </row>
    <row r="29" spans="1:21" ht="23.4" x14ac:dyDescent="0.6">
      <c r="A29" s="48" t="s">
        <v>108</v>
      </c>
      <c r="B29" s="13">
        <f>+'International Tourist M.'!C184</f>
        <v>2543</v>
      </c>
      <c r="C29" s="13">
        <f>+'International Tourist M.'!D184</f>
        <v>1904</v>
      </c>
      <c r="D29" s="13">
        <f>+'International Tourist M.'!E184</f>
        <v>2690</v>
      </c>
      <c r="E29" s="205">
        <f t="shared" si="9"/>
        <v>5.7805741250491547</v>
      </c>
      <c r="F29" s="205">
        <f t="shared" si="10"/>
        <v>41.281512605042018</v>
      </c>
      <c r="G29" s="2"/>
      <c r="H29" s="2"/>
      <c r="I29" s="2"/>
      <c r="J29" s="2"/>
      <c r="K29" s="2"/>
    </row>
    <row r="30" spans="1:21" ht="23.4" x14ac:dyDescent="0.6">
      <c r="A30" s="48" t="s">
        <v>109</v>
      </c>
      <c r="B30" s="13">
        <f>+'International Tourist M.'!C185</f>
        <v>2190</v>
      </c>
      <c r="C30" s="13">
        <f>+'International Tourist M.'!D185</f>
        <v>1120</v>
      </c>
      <c r="D30" s="13">
        <f>+'International Tourist M.'!E185</f>
        <v>2353</v>
      </c>
      <c r="E30" s="205">
        <f t="shared" si="9"/>
        <v>7.4429223744292239</v>
      </c>
      <c r="F30" s="205">
        <f t="shared" si="10"/>
        <v>110.08928571428571</v>
      </c>
      <c r="G30" s="2"/>
      <c r="H30" s="2"/>
      <c r="I30" s="2"/>
      <c r="J30" s="2"/>
      <c r="K30" s="2"/>
    </row>
    <row r="31" spans="1:21" ht="23.4" x14ac:dyDescent="0.6">
      <c r="A31" s="48" t="s">
        <v>125</v>
      </c>
      <c r="B31" s="13">
        <f>+'International Tourist M.'!C186</f>
        <v>2279</v>
      </c>
      <c r="C31" s="13">
        <f>+'International Tourist M.'!D186</f>
        <v>1359</v>
      </c>
      <c r="D31" s="13">
        <f>+'International Tourist M.'!E186</f>
        <v>2058</v>
      </c>
      <c r="E31" s="205">
        <f t="shared" si="9"/>
        <v>-9.6972356296621314</v>
      </c>
      <c r="F31" s="205">
        <f t="shared" si="10"/>
        <v>51.434878587196465</v>
      </c>
      <c r="G31" s="2"/>
      <c r="H31" s="2"/>
      <c r="I31" s="2"/>
      <c r="J31" s="2"/>
      <c r="K31" s="2"/>
    </row>
    <row r="32" spans="1:21" ht="23.4" x14ac:dyDescent="0.6">
      <c r="A32" s="48" t="s">
        <v>110</v>
      </c>
      <c r="B32" s="13">
        <f>+'International Tourist M.'!C187</f>
        <v>3013</v>
      </c>
      <c r="C32" s="13">
        <f>+'International Tourist M.'!D187</f>
        <v>1566</v>
      </c>
      <c r="D32" s="13">
        <f>+'International Tourist M.'!E187</f>
        <v>1899</v>
      </c>
      <c r="E32" s="205">
        <f t="shared" si="9"/>
        <v>-36.973116495187519</v>
      </c>
      <c r="F32" s="205">
        <f t="shared" si="10"/>
        <v>21.264367816091951</v>
      </c>
      <c r="G32" s="2"/>
      <c r="H32" s="2"/>
      <c r="I32" s="2"/>
      <c r="J32" s="2"/>
      <c r="K32" s="2"/>
    </row>
    <row r="33" spans="1:11" ht="23.4" x14ac:dyDescent="0.6">
      <c r="A33" s="48" t="s">
        <v>111</v>
      </c>
      <c r="B33" s="13">
        <f>+'International Tourist M.'!C188</f>
        <v>3062</v>
      </c>
      <c r="C33" s="13">
        <f>+'International Tourist M.'!D188</f>
        <v>1941</v>
      </c>
      <c r="D33" s="13">
        <f>+'International Tourist M.'!E188</f>
        <v>2911</v>
      </c>
      <c r="E33" s="205">
        <f t="shared" si="9"/>
        <v>-4.9314173742651857</v>
      </c>
      <c r="F33" s="205">
        <f t="shared" si="10"/>
        <v>49.974240082431734</v>
      </c>
      <c r="G33" s="2"/>
      <c r="H33" s="2"/>
      <c r="I33" s="2"/>
      <c r="J33" s="2"/>
      <c r="K33" s="2"/>
    </row>
    <row r="34" spans="1:11" ht="23.4" x14ac:dyDescent="0.6">
      <c r="A34" s="48" t="s">
        <v>112</v>
      </c>
      <c r="B34" s="13">
        <f>+'International Tourist M.'!C189</f>
        <v>2616</v>
      </c>
      <c r="C34" s="13">
        <f>+'International Tourist M.'!D189</f>
        <v>2202</v>
      </c>
      <c r="D34" s="13">
        <f>+'International Tourist M.'!E189</f>
        <v>651</v>
      </c>
      <c r="E34" s="205">
        <f t="shared" si="9"/>
        <v>-75.114678899082563</v>
      </c>
      <c r="F34" s="205">
        <f t="shared" si="10"/>
        <v>-70.435967302452312</v>
      </c>
      <c r="G34" s="2"/>
      <c r="H34" s="2"/>
      <c r="I34" s="2"/>
      <c r="J34" s="2"/>
      <c r="K34" s="2"/>
    </row>
    <row r="35" spans="1:11" ht="23.4" x14ac:dyDescent="0.6">
      <c r="A35" s="48" t="s">
        <v>113</v>
      </c>
      <c r="B35" s="14">
        <f>SUM(B23:B34)</f>
        <v>17476</v>
      </c>
      <c r="C35" s="14">
        <f>SUM(C23:C34)</f>
        <v>24947</v>
      </c>
      <c r="D35" s="14">
        <f>SUM(D23:D34)</f>
        <v>26260</v>
      </c>
      <c r="E35" s="205">
        <f t="shared" si="9"/>
        <v>50.263218127718012</v>
      </c>
      <c r="F35" s="205">
        <f t="shared" si="10"/>
        <v>5.2631578947368416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>As of December 2017  (1-10)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290" t="s">
        <v>101</v>
      </c>
      <c r="B4" s="305" t="s">
        <v>17</v>
      </c>
      <c r="C4" s="305"/>
      <c r="D4" s="306"/>
      <c r="E4" s="77" t="s">
        <v>147</v>
      </c>
      <c r="F4" s="77" t="s">
        <v>147</v>
      </c>
      <c r="G4" s="305" t="s">
        <v>30</v>
      </c>
      <c r="H4" s="305"/>
      <c r="I4" s="305"/>
      <c r="J4" s="77" t="s">
        <v>147</v>
      </c>
      <c r="K4" s="78" t="s">
        <v>147</v>
      </c>
    </row>
    <row r="5" spans="1:13" ht="20.399999999999999" x14ac:dyDescent="0.55000000000000004">
      <c r="A5" s="313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</row>
    <row r="6" spans="1:13" ht="21" x14ac:dyDescent="0.6">
      <c r="A6" s="47" t="s">
        <v>102</v>
      </c>
      <c r="B6" s="13">
        <f>+'International Tourist M.'!O8</f>
        <v>3015</v>
      </c>
      <c r="C6" s="13">
        <f>+'International Tourist M.'!P8</f>
        <v>1676</v>
      </c>
      <c r="D6" s="13">
        <f>+'International Tourist M.'!Q8</f>
        <v>1137</v>
      </c>
      <c r="E6" s="205">
        <f t="shared" ref="E6:E18" si="0">(D6-B6)/B6*100</f>
        <v>-62.288557213930353</v>
      </c>
      <c r="F6" s="205">
        <f t="shared" ref="F6:F18" si="1">(D6-C6)/C6*100</f>
        <v>-32.159904534606206</v>
      </c>
      <c r="G6" s="13">
        <f>+'International Tourist M.'!R121</f>
        <v>34</v>
      </c>
      <c r="H6" s="13">
        <f>+'International Tourist M.'!S121</f>
        <v>17</v>
      </c>
      <c r="I6" s="13">
        <f>+'International Tourist M.'!T121</f>
        <v>7</v>
      </c>
      <c r="J6" s="205">
        <f>(I6-G6)/G6*100</f>
        <v>-79.411764705882348</v>
      </c>
      <c r="K6" s="205">
        <f>(I6-H6)/H6*100</f>
        <v>-58.82352941176471</v>
      </c>
      <c r="M6" t="s">
        <v>160</v>
      </c>
    </row>
    <row r="7" spans="1:13" ht="21" x14ac:dyDescent="0.6">
      <c r="A7" s="48" t="s">
        <v>103</v>
      </c>
      <c r="B7" s="13">
        <f>+'International Tourist M.'!O9</f>
        <v>1278</v>
      </c>
      <c r="C7" s="13">
        <f>+'International Tourist M.'!P9</f>
        <v>1801</v>
      </c>
      <c r="D7" s="13">
        <f>+'International Tourist M.'!Q9</f>
        <v>1461</v>
      </c>
      <c r="E7" s="205">
        <f t="shared" si="0"/>
        <v>14.319248826291082</v>
      </c>
      <c r="F7" s="205">
        <f t="shared" si="1"/>
        <v>-18.878400888395337</v>
      </c>
      <c r="G7" s="13">
        <f>+'International Tourist M.'!R122</f>
        <v>2</v>
      </c>
      <c r="H7" s="13">
        <f>+'International Tourist M.'!S122</f>
        <v>8</v>
      </c>
      <c r="I7" s="13">
        <f>+'International Tourist M.'!T122</f>
        <v>61</v>
      </c>
      <c r="J7" s="205">
        <f>(I7-G7)/G7*100</f>
        <v>2950</v>
      </c>
      <c r="K7" s="205">
        <f>(I7-H7)/H7*100</f>
        <v>662.5</v>
      </c>
    </row>
    <row r="8" spans="1:13" ht="21" x14ac:dyDescent="0.6">
      <c r="A8" s="48" t="s">
        <v>104</v>
      </c>
      <c r="B8" s="13">
        <f>+'International Tourist M.'!O10</f>
        <v>1175</v>
      </c>
      <c r="C8" s="13">
        <f>+'International Tourist M.'!P10</f>
        <v>1808</v>
      </c>
      <c r="D8" s="13">
        <f>+'International Tourist M.'!Q10</f>
        <v>1196</v>
      </c>
      <c r="E8" s="205">
        <f t="shared" si="0"/>
        <v>1.7872340425531916</v>
      </c>
      <c r="F8" s="205">
        <f t="shared" si="1"/>
        <v>-33.849557522123895</v>
      </c>
      <c r="G8" s="13">
        <f>+'International Tourist M.'!R123</f>
        <v>3</v>
      </c>
      <c r="H8" s="13">
        <f>+'International Tourist M.'!S123</f>
        <v>2</v>
      </c>
      <c r="I8" s="13">
        <f>+'International Tourist M.'!T123</f>
        <v>2</v>
      </c>
      <c r="J8" s="205">
        <f t="shared" ref="J8:J17" si="2">(I8-G8)/G8*100</f>
        <v>-33.333333333333329</v>
      </c>
      <c r="K8" s="205">
        <f t="shared" ref="K8:K17" si="3">(I8-H8)/H8*100</f>
        <v>0</v>
      </c>
    </row>
    <row r="9" spans="1:13" ht="21" x14ac:dyDescent="0.6">
      <c r="A9" s="48" t="s">
        <v>105</v>
      </c>
      <c r="B9" s="13">
        <f>+'International Tourist M.'!O11</f>
        <v>1639</v>
      </c>
      <c r="C9" s="13">
        <f>+'International Tourist M.'!P11</f>
        <v>1423</v>
      </c>
      <c r="D9" s="13">
        <f>+'International Tourist M.'!Q11</f>
        <v>1395</v>
      </c>
      <c r="E9" s="205">
        <f t="shared" si="0"/>
        <v>-14.887126296522268</v>
      </c>
      <c r="F9" s="205">
        <f t="shared" si="1"/>
        <v>-1.9676739283204496</v>
      </c>
      <c r="G9" s="13">
        <f>+'International Tourist M.'!R124</f>
        <v>18</v>
      </c>
      <c r="H9" s="13">
        <f>+'International Tourist M.'!S124</f>
        <v>0</v>
      </c>
      <c r="I9" s="13">
        <f>+'International Tourist M.'!T124</f>
        <v>15</v>
      </c>
      <c r="J9" s="205">
        <f t="shared" si="2"/>
        <v>-16.666666666666664</v>
      </c>
      <c r="K9" s="205" t="e">
        <f t="shared" si="3"/>
        <v>#DIV/0!</v>
      </c>
    </row>
    <row r="10" spans="1:13" ht="21" x14ac:dyDescent="0.6">
      <c r="A10" s="48" t="s">
        <v>106</v>
      </c>
      <c r="B10" s="13">
        <f>+'International Tourist M.'!O12</f>
        <v>962</v>
      </c>
      <c r="C10" s="13">
        <f>+'International Tourist M.'!P12</f>
        <v>1097</v>
      </c>
      <c r="D10" s="13">
        <f>+'International Tourist M.'!Q12</f>
        <v>1035</v>
      </c>
      <c r="E10" s="205">
        <f t="shared" si="0"/>
        <v>7.5883575883575887</v>
      </c>
      <c r="F10" s="205">
        <f t="shared" si="1"/>
        <v>-5.6517775752051049</v>
      </c>
      <c r="G10" s="13">
        <f>+'International Tourist M.'!R125</f>
        <v>4</v>
      </c>
      <c r="H10" s="13">
        <f>+'International Tourist M.'!S125</f>
        <v>2</v>
      </c>
      <c r="I10" s="13">
        <f>+'International Tourist M.'!T125</f>
        <v>22</v>
      </c>
      <c r="J10" s="205">
        <f t="shared" si="2"/>
        <v>450</v>
      </c>
      <c r="K10" s="205">
        <f t="shared" si="3"/>
        <v>1000</v>
      </c>
    </row>
    <row r="11" spans="1:13" ht="21" x14ac:dyDescent="0.6">
      <c r="A11" s="48" t="s">
        <v>107</v>
      </c>
      <c r="B11" s="13">
        <f>+'International Tourist M.'!O13</f>
        <v>1405</v>
      </c>
      <c r="C11" s="13">
        <f>+'International Tourist M.'!P13</f>
        <v>1723</v>
      </c>
      <c r="D11" s="13">
        <f>+'International Tourist M.'!Q13</f>
        <v>1241</v>
      </c>
      <c r="E11" s="205">
        <f t="shared" si="0"/>
        <v>-11.672597864768683</v>
      </c>
      <c r="F11" s="205">
        <f t="shared" si="1"/>
        <v>-27.974463145676147</v>
      </c>
      <c r="G11" s="13">
        <f>+'International Tourist M.'!R126</f>
        <v>8</v>
      </c>
      <c r="H11" s="13">
        <f>+'International Tourist M.'!S126</f>
        <v>32</v>
      </c>
      <c r="I11" s="13">
        <f>+'International Tourist M.'!T126</f>
        <v>4</v>
      </c>
      <c r="J11" s="205">
        <f t="shared" si="2"/>
        <v>-50</v>
      </c>
      <c r="K11" s="205">
        <f t="shared" si="3"/>
        <v>-87.5</v>
      </c>
    </row>
    <row r="12" spans="1:13" ht="21" x14ac:dyDescent="0.6">
      <c r="A12" s="48" t="s">
        <v>108</v>
      </c>
      <c r="B12" s="13">
        <f>+'International Tourist M.'!O14</f>
        <v>1270</v>
      </c>
      <c r="C12" s="13">
        <f>+'International Tourist M.'!P14</f>
        <v>1756</v>
      </c>
      <c r="D12" s="13">
        <f>+'International Tourist M.'!Q14</f>
        <v>1693</v>
      </c>
      <c r="E12" s="205">
        <f t="shared" si="0"/>
        <v>33.307086614173222</v>
      </c>
      <c r="F12" s="205">
        <f t="shared" si="1"/>
        <v>-3.5876993166287017</v>
      </c>
      <c r="G12" s="13">
        <f>+'International Tourist M.'!R127</f>
        <v>97</v>
      </c>
      <c r="H12" s="13">
        <f>+'International Tourist M.'!S127</f>
        <v>65</v>
      </c>
      <c r="I12" s="13">
        <f>+'International Tourist M.'!T127</f>
        <v>47</v>
      </c>
      <c r="J12" s="205">
        <f t="shared" si="2"/>
        <v>-51.546391752577314</v>
      </c>
      <c r="K12" s="205">
        <f t="shared" si="3"/>
        <v>-27.692307692307693</v>
      </c>
    </row>
    <row r="13" spans="1:13" ht="21" x14ac:dyDescent="0.6">
      <c r="A13" s="48" t="s">
        <v>109</v>
      </c>
      <c r="B13" s="13">
        <f>+'International Tourist M.'!O15</f>
        <v>852</v>
      </c>
      <c r="C13" s="13">
        <f>+'International Tourist M.'!P15</f>
        <v>1483</v>
      </c>
      <c r="D13" s="13">
        <f>+'International Tourist M.'!Q15</f>
        <v>1611</v>
      </c>
      <c r="E13" s="205">
        <f t="shared" si="0"/>
        <v>89.08450704225352</v>
      </c>
      <c r="F13" s="205">
        <f t="shared" si="1"/>
        <v>8.631153068105192</v>
      </c>
      <c r="G13" s="13">
        <f>+'International Tourist M.'!R128</f>
        <v>14</v>
      </c>
      <c r="H13" s="13">
        <f>+'International Tourist M.'!S128</f>
        <v>51</v>
      </c>
      <c r="I13" s="13">
        <f>+'International Tourist M.'!T128</f>
        <v>100</v>
      </c>
      <c r="J13" s="205">
        <f t="shared" si="2"/>
        <v>614.28571428571433</v>
      </c>
      <c r="K13" s="205">
        <f t="shared" si="3"/>
        <v>96.078431372549019</v>
      </c>
    </row>
    <row r="14" spans="1:13" ht="21" x14ac:dyDescent="0.6">
      <c r="A14" s="48" t="s">
        <v>125</v>
      </c>
      <c r="B14" s="13">
        <f>+'International Tourist M.'!O16</f>
        <v>1576</v>
      </c>
      <c r="C14" s="13">
        <f>+'International Tourist M.'!P16</f>
        <v>1589</v>
      </c>
      <c r="D14" s="13">
        <f>+'International Tourist M.'!Q16</f>
        <v>1638</v>
      </c>
      <c r="E14" s="205">
        <f t="shared" si="0"/>
        <v>3.9340101522842641</v>
      </c>
      <c r="F14" s="205">
        <f t="shared" si="1"/>
        <v>3.0837004405286343</v>
      </c>
      <c r="G14" s="13">
        <f>+'International Tourist M.'!R129</f>
        <v>50</v>
      </c>
      <c r="H14" s="13">
        <f>+'International Tourist M.'!S129</f>
        <v>19</v>
      </c>
      <c r="I14" s="13">
        <f>+'International Tourist M.'!T129</f>
        <v>8</v>
      </c>
      <c r="J14" s="205">
        <f t="shared" si="2"/>
        <v>-84</v>
      </c>
      <c r="K14" s="205">
        <f t="shared" si="3"/>
        <v>-57.894736842105267</v>
      </c>
    </row>
    <row r="15" spans="1:13" ht="21" x14ac:dyDescent="0.6">
      <c r="A15" s="48" t="s">
        <v>110</v>
      </c>
      <c r="B15" s="13">
        <f>+'International Tourist M.'!O17</f>
        <v>1311</v>
      </c>
      <c r="C15" s="13">
        <f>+'International Tourist M.'!P17</f>
        <v>1623</v>
      </c>
      <c r="D15" s="13">
        <f>+'International Tourist M.'!Q17</f>
        <v>1781</v>
      </c>
      <c r="E15" s="205">
        <f t="shared" si="0"/>
        <v>35.850495804729213</v>
      </c>
      <c r="F15" s="205">
        <f t="shared" si="1"/>
        <v>9.7350585335797906</v>
      </c>
      <c r="G15" s="13">
        <f>+'International Tourist M.'!R130</f>
        <v>58</v>
      </c>
      <c r="H15" s="13">
        <f>+'International Tourist M.'!S130</f>
        <v>21</v>
      </c>
      <c r="I15" s="13">
        <f>+'International Tourist M.'!T130</f>
        <v>8</v>
      </c>
      <c r="J15" s="205">
        <f t="shared" si="2"/>
        <v>-86.206896551724128</v>
      </c>
      <c r="K15" s="205">
        <f t="shared" si="3"/>
        <v>-61.904761904761905</v>
      </c>
    </row>
    <row r="16" spans="1:13" ht="21" x14ac:dyDescent="0.6">
      <c r="A16" s="48" t="s">
        <v>111</v>
      </c>
      <c r="B16" s="13">
        <f>+'International Tourist M.'!O18</f>
        <v>1508</v>
      </c>
      <c r="C16" s="13">
        <f>+'International Tourist M.'!P18</f>
        <v>1444</v>
      </c>
      <c r="D16" s="13">
        <f>+'International Tourist M.'!Q18</f>
        <v>1820</v>
      </c>
      <c r="E16" s="205">
        <f t="shared" si="0"/>
        <v>20.689655172413794</v>
      </c>
      <c r="F16" s="205">
        <f t="shared" si="1"/>
        <v>26.038781163434905</v>
      </c>
      <c r="G16" s="13">
        <f>+'International Tourist M.'!R131</f>
        <v>126</v>
      </c>
      <c r="H16" s="13">
        <f>+'International Tourist M.'!S131</f>
        <v>96</v>
      </c>
      <c r="I16" s="13">
        <f>+'International Tourist M.'!T131</f>
        <v>22</v>
      </c>
      <c r="J16" s="205">
        <f t="shared" si="2"/>
        <v>-82.539682539682531</v>
      </c>
      <c r="K16" s="205">
        <f t="shared" si="3"/>
        <v>-77.083333333333343</v>
      </c>
    </row>
    <row r="17" spans="1:11" ht="21" x14ac:dyDescent="0.6">
      <c r="A17" s="48" t="s">
        <v>112</v>
      </c>
      <c r="B17" s="13">
        <f>+'International Tourist M.'!O19</f>
        <v>1854</v>
      </c>
      <c r="C17" s="13">
        <f>+'International Tourist M.'!P19</f>
        <v>1887</v>
      </c>
      <c r="D17" s="13">
        <f>+'International Tourist M.'!Q19</f>
        <v>332</v>
      </c>
      <c r="E17" s="205">
        <f t="shared" si="0"/>
        <v>-82.092772384034518</v>
      </c>
      <c r="F17" s="205">
        <f t="shared" si="1"/>
        <v>-82.405935347111807</v>
      </c>
      <c r="G17" s="13">
        <f>+'International Tourist M.'!R132</f>
        <v>11</v>
      </c>
      <c r="H17" s="13">
        <f>+'International Tourist M.'!S132</f>
        <v>24</v>
      </c>
      <c r="I17" s="13">
        <f>+'International Tourist M.'!T132</f>
        <v>0</v>
      </c>
      <c r="J17" s="205">
        <f t="shared" si="2"/>
        <v>-100</v>
      </c>
      <c r="K17" s="205">
        <f t="shared" si="3"/>
        <v>-100</v>
      </c>
    </row>
    <row r="18" spans="1:11" ht="21" x14ac:dyDescent="0.6">
      <c r="A18" s="48" t="s">
        <v>113</v>
      </c>
      <c r="B18" s="14">
        <f t="shared" ref="B18:I18" si="4">SUM(B6:B17)</f>
        <v>17845</v>
      </c>
      <c r="C18" s="14">
        <f t="shared" si="4"/>
        <v>19310</v>
      </c>
      <c r="D18" s="14">
        <f t="shared" si="4"/>
        <v>16340</v>
      </c>
      <c r="E18" s="205">
        <f t="shared" si="0"/>
        <v>-8.4337349397590362</v>
      </c>
      <c r="F18" s="205">
        <f t="shared" si="1"/>
        <v>-15.380631796996374</v>
      </c>
      <c r="G18" s="14">
        <f t="shared" si="4"/>
        <v>425</v>
      </c>
      <c r="H18" s="14">
        <f t="shared" si="4"/>
        <v>337</v>
      </c>
      <c r="I18" s="14">
        <f t="shared" si="4"/>
        <v>296</v>
      </c>
      <c r="J18" s="205">
        <f>(I18-G18)/G18*100</f>
        <v>-30.352941176470587</v>
      </c>
      <c r="K18" s="205">
        <f>(I18-H18)/H18*100</f>
        <v>-12.166172106824925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00"/>
  <sheetViews>
    <sheetView showGridLines="0" zoomScale="55" zoomScaleNormal="55" workbookViewId="0">
      <selection activeCell="C25" sqref="C25"/>
    </sheetView>
  </sheetViews>
  <sheetFormatPr defaultColWidth="15" defaultRowHeight="27" customHeight="1" x14ac:dyDescent="0.25"/>
  <cols>
    <col min="1" max="1" width="9.109375" style="34" customWidth="1"/>
    <col min="2" max="2" width="8.44140625" style="34" customWidth="1"/>
    <col min="3" max="3" width="42.5546875" style="34" customWidth="1"/>
    <col min="4" max="4" width="17.6640625" style="38" customWidth="1"/>
    <col min="5" max="6" width="17.6640625" style="34" customWidth="1"/>
    <col min="7" max="7" width="19" style="34" customWidth="1"/>
    <col min="8" max="8" width="20.33203125" style="34" customWidth="1"/>
    <col min="9" max="9" width="18.6640625" style="166" bestFit="1" customWidth="1"/>
    <col min="10" max="10" width="9.33203125" style="180" customWidth="1"/>
    <col min="11" max="11" width="15" style="166" customWidth="1"/>
    <col min="12" max="12" width="18.88671875" style="185" bestFit="1" customWidth="1"/>
    <col min="13" max="13" width="26.44140625" style="185" bestFit="1" customWidth="1"/>
    <col min="14" max="15" width="15" style="185" customWidth="1"/>
    <col min="16" max="17" width="15" style="166" customWidth="1"/>
    <col min="18" max="18" width="15" style="34" customWidth="1"/>
    <col min="19" max="26" width="15" style="153" customWidth="1"/>
    <col min="27" max="29" width="15" style="34" customWidth="1"/>
    <col min="30" max="42" width="15" style="102" customWidth="1"/>
    <col min="43" max="59" width="15" style="75" customWidth="1"/>
    <col min="60" max="16384" width="15" style="34"/>
  </cols>
  <sheetData>
    <row r="1" spans="2:59" ht="27" customHeight="1" x14ac:dyDescent="0.25">
      <c r="B1" s="293" t="s">
        <v>309</v>
      </c>
      <c r="C1" s="293"/>
      <c r="D1" s="293"/>
      <c r="E1" s="293"/>
      <c r="F1" s="293"/>
      <c r="G1" s="293"/>
    </row>
    <row r="2" spans="2:59" ht="27" customHeight="1" x14ac:dyDescent="0.25">
      <c r="B2" s="293" t="s">
        <v>331</v>
      </c>
      <c r="C2" s="293"/>
      <c r="D2" s="293"/>
      <c r="E2" s="293"/>
      <c r="F2" s="293"/>
      <c r="G2" s="293"/>
    </row>
    <row r="3" spans="2:59" ht="27" customHeight="1" x14ac:dyDescent="0.25">
      <c r="B3" s="293" t="s">
        <v>345</v>
      </c>
      <c r="C3" s="293"/>
      <c r="D3" s="293"/>
      <c r="E3" s="293"/>
      <c r="F3" s="293"/>
      <c r="G3" s="293"/>
    </row>
    <row r="4" spans="2:59" ht="27" customHeight="1" thickBot="1" x14ac:dyDescent="0.3">
      <c r="D4" s="34"/>
    </row>
    <row r="5" spans="2:59" s="33" customFormat="1" ht="27" customHeight="1" x14ac:dyDescent="0.25">
      <c r="B5" s="70" t="s">
        <v>172</v>
      </c>
      <c r="C5" s="64" t="s">
        <v>173</v>
      </c>
      <c r="D5" s="223"/>
      <c r="E5" s="296" t="s">
        <v>162</v>
      </c>
      <c r="F5" s="295"/>
      <c r="G5" s="297" t="s">
        <v>147</v>
      </c>
      <c r="H5" s="76"/>
      <c r="I5" s="167"/>
      <c r="J5" s="180"/>
      <c r="K5" s="166"/>
      <c r="L5" s="185"/>
      <c r="M5" s="185"/>
      <c r="N5" s="185"/>
      <c r="O5" s="185"/>
      <c r="P5" s="166"/>
      <c r="Q5" s="166"/>
      <c r="R5" s="34"/>
      <c r="S5" s="153"/>
      <c r="T5" s="153"/>
      <c r="U5" s="153"/>
      <c r="V5" s="153"/>
      <c r="W5" s="153"/>
      <c r="X5" s="153"/>
      <c r="Y5" s="153"/>
      <c r="Z5" s="153"/>
      <c r="AA5" s="34"/>
      <c r="AB5" s="34"/>
      <c r="AC5" s="34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</row>
    <row r="6" spans="2:59" s="33" customFormat="1" ht="27" customHeight="1" x14ac:dyDescent="0.25">
      <c r="B6" s="71"/>
      <c r="C6" s="53"/>
      <c r="D6" s="87" t="s">
        <v>344</v>
      </c>
      <c r="E6" s="237"/>
      <c r="F6" s="54"/>
      <c r="G6" s="238"/>
      <c r="H6" s="76"/>
      <c r="I6" s="167"/>
      <c r="J6" s="180"/>
      <c r="K6" s="166"/>
      <c r="L6" s="185"/>
      <c r="M6" s="185"/>
      <c r="N6" s="185"/>
      <c r="O6" s="185"/>
      <c r="P6" s="166"/>
      <c r="Q6" s="166"/>
      <c r="R6" s="34"/>
      <c r="S6" s="153"/>
      <c r="T6" s="153"/>
      <c r="U6" s="153"/>
      <c r="V6" s="153"/>
      <c r="W6" s="153"/>
      <c r="X6" s="153"/>
      <c r="Y6" s="153"/>
      <c r="Z6" s="153"/>
      <c r="AA6" s="34"/>
      <c r="AB6" s="34"/>
      <c r="AC6" s="34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</row>
    <row r="7" spans="2:59" ht="27" customHeight="1" thickBot="1" x14ac:dyDescent="0.3">
      <c r="B7" s="66"/>
      <c r="C7" s="67"/>
      <c r="D7" s="236"/>
      <c r="E7" s="239">
        <v>2017</v>
      </c>
      <c r="F7" s="74">
        <v>2016</v>
      </c>
      <c r="G7" s="240" t="s">
        <v>163</v>
      </c>
      <c r="H7" s="75"/>
    </row>
    <row r="8" spans="2:59" ht="26.4" x14ac:dyDescent="0.25">
      <c r="B8" s="36">
        <v>1</v>
      </c>
      <c r="C8" s="83" t="s">
        <v>114</v>
      </c>
      <c r="D8" s="225">
        <v>3248589</v>
      </c>
      <c r="E8" s="68">
        <v>3267035</v>
      </c>
      <c r="F8" s="69">
        <v>3136993</v>
      </c>
      <c r="G8" s="188">
        <v>4.1500000000000004</v>
      </c>
      <c r="H8" s="38"/>
    </row>
    <row r="9" spans="2:59" ht="26.4" x14ac:dyDescent="0.25">
      <c r="B9" s="36">
        <v>2</v>
      </c>
      <c r="C9" s="83" t="s">
        <v>127</v>
      </c>
      <c r="D9" s="226">
        <v>224197</v>
      </c>
      <c r="E9" s="68">
        <v>273745</v>
      </c>
      <c r="F9" s="69">
        <v>217846</v>
      </c>
      <c r="G9" s="188">
        <v>25.66</v>
      </c>
      <c r="H9" s="38"/>
    </row>
    <row r="10" spans="2:59" ht="26.4" x14ac:dyDescent="0.25">
      <c r="B10" s="36">
        <v>3</v>
      </c>
      <c r="C10" s="83" t="s">
        <v>174</v>
      </c>
      <c r="D10" s="225">
        <v>167995</v>
      </c>
      <c r="E10" s="68">
        <v>264391</v>
      </c>
      <c r="F10" s="69">
        <v>167933</v>
      </c>
      <c r="G10" s="188">
        <v>57.44</v>
      </c>
      <c r="H10" s="38"/>
    </row>
    <row r="11" spans="2:59" ht="26.4" x14ac:dyDescent="0.25">
      <c r="B11" s="36">
        <v>4</v>
      </c>
      <c r="C11" s="83" t="s">
        <v>117</v>
      </c>
      <c r="D11" s="226">
        <v>199162</v>
      </c>
      <c r="E11" s="56">
        <v>233677</v>
      </c>
      <c r="F11" s="279">
        <v>188429</v>
      </c>
      <c r="G11" s="188">
        <v>24.01</v>
      </c>
      <c r="H11" s="38"/>
    </row>
    <row r="12" spans="2:59" ht="26.4" x14ac:dyDescent="0.25">
      <c r="B12" s="36">
        <v>5</v>
      </c>
      <c r="C12" s="83" t="s">
        <v>119</v>
      </c>
      <c r="D12" s="225">
        <v>149710</v>
      </c>
      <c r="E12" s="56">
        <v>158062</v>
      </c>
      <c r="F12" s="279">
        <v>143194</v>
      </c>
      <c r="G12" s="188">
        <v>10.38</v>
      </c>
      <c r="H12" s="38"/>
    </row>
    <row r="13" spans="2:59" ht="26.4" x14ac:dyDescent="0.25">
      <c r="B13" s="36">
        <v>6</v>
      </c>
      <c r="C13" s="83" t="s">
        <v>118</v>
      </c>
      <c r="D13" s="225">
        <v>235634</v>
      </c>
      <c r="E13" s="68">
        <v>154361</v>
      </c>
      <c r="F13" s="69">
        <v>213178</v>
      </c>
      <c r="G13" s="188">
        <v>-27.59</v>
      </c>
      <c r="H13" s="38"/>
    </row>
    <row r="14" spans="2:59" ht="26.4" x14ac:dyDescent="0.25">
      <c r="B14" s="36">
        <v>7</v>
      </c>
      <c r="C14" s="83" t="s">
        <v>126</v>
      </c>
      <c r="D14" s="226">
        <v>95650</v>
      </c>
      <c r="E14" s="68">
        <v>97286</v>
      </c>
      <c r="F14" s="69">
        <v>91010</v>
      </c>
      <c r="G14" s="188">
        <v>6.9</v>
      </c>
      <c r="H14" s="38"/>
    </row>
    <row r="15" spans="2:59" ht="26.4" x14ac:dyDescent="0.25">
      <c r="B15" s="36">
        <v>8</v>
      </c>
      <c r="C15" s="83" t="s">
        <v>175</v>
      </c>
      <c r="D15" s="225">
        <v>101284</v>
      </c>
      <c r="E15" s="56">
        <v>81904</v>
      </c>
      <c r="F15" s="279">
        <v>93889</v>
      </c>
      <c r="G15" s="188">
        <v>-12.77</v>
      </c>
      <c r="H15" s="38"/>
    </row>
    <row r="16" spans="2:59" ht="26.4" x14ac:dyDescent="0.25">
      <c r="B16" s="36">
        <v>9</v>
      </c>
      <c r="C16" s="83" t="s">
        <v>115</v>
      </c>
      <c r="D16" s="226">
        <v>50594</v>
      </c>
      <c r="E16" s="68">
        <v>61770</v>
      </c>
      <c r="F16" s="69">
        <v>48572</v>
      </c>
      <c r="G16" s="188">
        <v>27.17</v>
      </c>
      <c r="H16" s="38"/>
    </row>
    <row r="17" spans="2:8" ht="26.4" x14ac:dyDescent="0.25">
      <c r="B17" s="36">
        <v>10</v>
      </c>
      <c r="C17" s="83" t="s">
        <v>116</v>
      </c>
      <c r="D17" s="226">
        <v>54129</v>
      </c>
      <c r="E17" s="56">
        <v>58327</v>
      </c>
      <c r="F17" s="279">
        <v>51959</v>
      </c>
      <c r="G17" s="188">
        <v>12.26</v>
      </c>
      <c r="H17" s="38"/>
    </row>
    <row r="18" spans="2:8" ht="26.4" x14ac:dyDescent="0.25">
      <c r="B18" s="36">
        <v>11</v>
      </c>
      <c r="C18" s="83" t="s">
        <v>120</v>
      </c>
      <c r="D18" s="225">
        <v>51315</v>
      </c>
      <c r="E18" s="56">
        <v>50578</v>
      </c>
      <c r="F18" s="279">
        <v>45862</v>
      </c>
      <c r="G18" s="188">
        <v>10.28</v>
      </c>
      <c r="H18" s="38"/>
    </row>
    <row r="19" spans="2:8" ht="26.4" x14ac:dyDescent="0.25">
      <c r="B19" s="36">
        <v>12</v>
      </c>
      <c r="C19" s="83" t="s">
        <v>121</v>
      </c>
      <c r="D19" s="226">
        <v>38836</v>
      </c>
      <c r="E19" s="56">
        <v>44102</v>
      </c>
      <c r="F19" s="279">
        <v>36925</v>
      </c>
      <c r="G19" s="188">
        <v>19.440000000000001</v>
      </c>
      <c r="H19" s="38"/>
    </row>
    <row r="20" spans="2:8" ht="26.4" x14ac:dyDescent="0.25">
      <c r="B20" s="36">
        <v>13</v>
      </c>
      <c r="C20" s="83" t="s">
        <v>141</v>
      </c>
      <c r="D20" s="226">
        <v>37342</v>
      </c>
      <c r="E20" s="56">
        <v>35372</v>
      </c>
      <c r="F20" s="279">
        <v>23753</v>
      </c>
      <c r="G20" s="188">
        <v>48.92</v>
      </c>
      <c r="H20" s="38"/>
    </row>
    <row r="21" spans="2:8" ht="26.4" x14ac:dyDescent="0.25">
      <c r="B21" s="36">
        <v>14</v>
      </c>
      <c r="C21" s="83" t="s">
        <v>176</v>
      </c>
      <c r="D21" s="226">
        <v>32669</v>
      </c>
      <c r="E21" s="56">
        <v>30377</v>
      </c>
      <c r="F21" s="279">
        <v>30121</v>
      </c>
      <c r="G21" s="188">
        <v>0.85</v>
      </c>
      <c r="H21" s="38"/>
    </row>
    <row r="22" spans="2:8" ht="26.4" x14ac:dyDescent="0.25">
      <c r="B22" s="36">
        <v>15</v>
      </c>
      <c r="C22" s="83" t="s">
        <v>216</v>
      </c>
      <c r="D22" s="225">
        <v>23672</v>
      </c>
      <c r="E22" s="68">
        <v>29888</v>
      </c>
      <c r="F22" s="69">
        <v>22829</v>
      </c>
      <c r="G22" s="188">
        <v>30.92</v>
      </c>
      <c r="H22" s="38"/>
    </row>
    <row r="23" spans="2:8" ht="27" customHeight="1" x14ac:dyDescent="0.25">
      <c r="E23" s="38"/>
    </row>
    <row r="38" spans="2:9" ht="27" customHeight="1" x14ac:dyDescent="0.25">
      <c r="B38" s="293" t="s">
        <v>310</v>
      </c>
      <c r="C38" s="293"/>
      <c r="D38" s="293"/>
      <c r="E38" s="293"/>
      <c r="F38" s="293"/>
      <c r="G38" s="293"/>
      <c r="H38" s="293"/>
      <c r="I38" s="293"/>
    </row>
    <row r="39" spans="2:9" ht="27" customHeight="1" x14ac:dyDescent="0.25">
      <c r="B39" s="293" t="s">
        <v>331</v>
      </c>
      <c r="C39" s="293"/>
      <c r="D39" s="293"/>
      <c r="E39" s="293"/>
      <c r="F39" s="293"/>
      <c r="G39" s="293"/>
      <c r="H39" s="293"/>
      <c r="I39" s="293"/>
    </row>
    <row r="40" spans="2:9" ht="27" customHeight="1" x14ac:dyDescent="0.25">
      <c r="B40" s="293" t="s">
        <v>345</v>
      </c>
      <c r="C40" s="293"/>
      <c r="D40" s="293"/>
      <c r="E40" s="293"/>
      <c r="F40" s="293"/>
      <c r="G40" s="293"/>
      <c r="H40" s="293"/>
      <c r="I40" s="293"/>
    </row>
    <row r="41" spans="2:9" ht="27" customHeight="1" thickBot="1" x14ac:dyDescent="0.3">
      <c r="D41" s="34"/>
    </row>
    <row r="42" spans="2:9" ht="27" customHeight="1" x14ac:dyDescent="0.25">
      <c r="B42" s="70" t="s">
        <v>172</v>
      </c>
      <c r="C42" s="64" t="s">
        <v>173</v>
      </c>
      <c r="D42" s="223"/>
      <c r="E42" s="294" t="s">
        <v>162</v>
      </c>
      <c r="F42" s="295"/>
      <c r="G42" s="295"/>
      <c r="H42" s="64" t="s">
        <v>147</v>
      </c>
      <c r="I42" s="65" t="s">
        <v>147</v>
      </c>
    </row>
    <row r="43" spans="2:9" ht="27" customHeight="1" x14ac:dyDescent="0.25">
      <c r="B43" s="71"/>
      <c r="C43" s="53"/>
      <c r="D43" s="224" t="s">
        <v>344</v>
      </c>
      <c r="E43" s="149" t="s">
        <v>338</v>
      </c>
      <c r="F43" s="54">
        <v>2016</v>
      </c>
      <c r="G43" s="80">
        <v>2015</v>
      </c>
      <c r="H43" s="55" t="s">
        <v>163</v>
      </c>
      <c r="I43" s="72" t="s">
        <v>163</v>
      </c>
    </row>
    <row r="44" spans="2:9" ht="27" customHeight="1" thickBot="1" x14ac:dyDescent="0.3">
      <c r="B44" s="66"/>
      <c r="C44" s="67"/>
      <c r="D44" s="155"/>
      <c r="E44" s="73"/>
      <c r="F44" s="74"/>
      <c r="G44" s="81"/>
      <c r="H44" s="105" t="s">
        <v>339</v>
      </c>
      <c r="I44" s="104" t="s">
        <v>340</v>
      </c>
    </row>
    <row r="45" spans="2:9" ht="27" customHeight="1" x14ac:dyDescent="0.25">
      <c r="B45" s="175">
        <v>1</v>
      </c>
      <c r="C45" s="83" t="s">
        <v>114</v>
      </c>
      <c r="D45" s="225">
        <v>3248589</v>
      </c>
      <c r="E45" s="68">
        <v>3267035</v>
      </c>
      <c r="F45" s="69">
        <v>3136993</v>
      </c>
      <c r="G45" s="69">
        <v>2852196</v>
      </c>
      <c r="H45" s="189">
        <v>14.54</v>
      </c>
      <c r="I45" s="188">
        <v>4.1500000000000004</v>
      </c>
    </row>
    <row r="46" spans="2:9" ht="27" customHeight="1" x14ac:dyDescent="0.25">
      <c r="B46" s="175">
        <v>2</v>
      </c>
      <c r="C46" s="83" t="s">
        <v>127</v>
      </c>
      <c r="D46" s="225">
        <v>224197</v>
      </c>
      <c r="E46" s="68">
        <v>273745</v>
      </c>
      <c r="F46" s="69">
        <v>217846</v>
      </c>
      <c r="G46" s="69">
        <v>180955</v>
      </c>
      <c r="H46" s="189">
        <v>51.28</v>
      </c>
      <c r="I46" s="188">
        <v>25.66</v>
      </c>
    </row>
    <row r="47" spans="2:9" ht="27" customHeight="1" x14ac:dyDescent="0.25">
      <c r="B47" s="175">
        <v>3</v>
      </c>
      <c r="C47" s="83" t="s">
        <v>174</v>
      </c>
      <c r="D47" s="225">
        <v>167995</v>
      </c>
      <c r="E47" s="68">
        <v>264391</v>
      </c>
      <c r="F47" s="69">
        <v>167933</v>
      </c>
      <c r="G47" s="69">
        <v>163331</v>
      </c>
      <c r="H47" s="189">
        <v>61.87</v>
      </c>
      <c r="I47" s="188">
        <v>57.44</v>
      </c>
    </row>
    <row r="48" spans="2:9" ht="27" customHeight="1" x14ac:dyDescent="0.25">
      <c r="B48" s="175">
        <v>4</v>
      </c>
      <c r="C48" s="83" t="s">
        <v>117</v>
      </c>
      <c r="D48" s="226">
        <v>199162</v>
      </c>
      <c r="E48" s="56">
        <v>233677</v>
      </c>
      <c r="F48" s="279">
        <v>188429</v>
      </c>
      <c r="G48" s="279">
        <v>185261</v>
      </c>
      <c r="H48" s="189">
        <v>26.13</v>
      </c>
      <c r="I48" s="188">
        <v>24.01</v>
      </c>
    </row>
    <row r="49" spans="2:9" ht="27" customHeight="1" x14ac:dyDescent="0.25">
      <c r="B49" s="175">
        <v>5</v>
      </c>
      <c r="C49" s="83" t="s">
        <v>119</v>
      </c>
      <c r="D49" s="226">
        <v>149710</v>
      </c>
      <c r="E49" s="56">
        <v>158062</v>
      </c>
      <c r="F49" s="279">
        <v>143194</v>
      </c>
      <c r="G49" s="279">
        <v>145697</v>
      </c>
      <c r="H49" s="189">
        <v>8.49</v>
      </c>
      <c r="I49" s="188">
        <v>10.38</v>
      </c>
    </row>
    <row r="50" spans="2:9" ht="27" customHeight="1" x14ac:dyDescent="0.25">
      <c r="B50" s="175">
        <v>6</v>
      </c>
      <c r="C50" s="83" t="s">
        <v>118</v>
      </c>
      <c r="D50" s="225">
        <v>235634</v>
      </c>
      <c r="E50" s="68">
        <v>154361</v>
      </c>
      <c r="F50" s="69">
        <v>213178</v>
      </c>
      <c r="G50" s="69">
        <v>247284</v>
      </c>
      <c r="H50" s="189">
        <v>-37.58</v>
      </c>
      <c r="I50" s="188">
        <v>-27.59</v>
      </c>
    </row>
    <row r="51" spans="2:9" ht="27" customHeight="1" x14ac:dyDescent="0.25">
      <c r="B51" s="175">
        <v>7</v>
      </c>
      <c r="C51" s="83" t="s">
        <v>126</v>
      </c>
      <c r="D51" s="226">
        <v>95650</v>
      </c>
      <c r="E51" s="56">
        <v>97286</v>
      </c>
      <c r="F51" s="279">
        <v>91010</v>
      </c>
      <c r="G51" s="279">
        <v>76179</v>
      </c>
      <c r="H51" s="189">
        <v>27.71</v>
      </c>
      <c r="I51" s="188">
        <v>6.9</v>
      </c>
    </row>
    <row r="52" spans="2:9" ht="27" customHeight="1" x14ac:dyDescent="0.25">
      <c r="B52" s="175">
        <v>8</v>
      </c>
      <c r="C52" s="83" t="s">
        <v>175</v>
      </c>
      <c r="D52" s="225">
        <v>101284</v>
      </c>
      <c r="E52" s="68">
        <v>81904</v>
      </c>
      <c r="F52" s="69">
        <v>93889</v>
      </c>
      <c r="G52" s="69">
        <v>66014</v>
      </c>
      <c r="H52" s="189">
        <v>24.07</v>
      </c>
      <c r="I52" s="188">
        <v>-12.77</v>
      </c>
    </row>
    <row r="53" spans="2:9" ht="26.4" x14ac:dyDescent="0.25">
      <c r="B53" s="175">
        <v>9</v>
      </c>
      <c r="C53" s="83" t="s">
        <v>115</v>
      </c>
      <c r="D53" s="226">
        <v>50594</v>
      </c>
      <c r="E53" s="56">
        <v>61770</v>
      </c>
      <c r="F53" s="279">
        <v>48572</v>
      </c>
      <c r="G53" s="279">
        <v>67830</v>
      </c>
      <c r="H53" s="189">
        <v>-8.93</v>
      </c>
      <c r="I53" s="188">
        <v>27.17</v>
      </c>
    </row>
    <row r="54" spans="2:9" ht="26.4" x14ac:dyDescent="0.25">
      <c r="B54" s="175">
        <v>10</v>
      </c>
      <c r="C54" s="83" t="s">
        <v>116</v>
      </c>
      <c r="D54" s="226">
        <v>54129</v>
      </c>
      <c r="E54" s="56">
        <v>58327</v>
      </c>
      <c r="F54" s="279">
        <v>51959</v>
      </c>
      <c r="G54" s="279">
        <v>64038</v>
      </c>
      <c r="H54" s="189">
        <v>-8.92</v>
      </c>
      <c r="I54" s="188">
        <v>12.26</v>
      </c>
    </row>
    <row r="55" spans="2:9" ht="27" customHeight="1" x14ac:dyDescent="0.25">
      <c r="B55" s="175">
        <v>11</v>
      </c>
      <c r="C55" s="83" t="s">
        <v>120</v>
      </c>
      <c r="D55" s="225">
        <v>51315</v>
      </c>
      <c r="E55" s="68">
        <v>50578</v>
      </c>
      <c r="F55" s="69">
        <v>45862</v>
      </c>
      <c r="G55" s="69">
        <v>52529</v>
      </c>
      <c r="H55" s="189">
        <v>-3.71</v>
      </c>
      <c r="I55" s="188">
        <v>10.28</v>
      </c>
    </row>
    <row r="56" spans="2:9" ht="27" customHeight="1" x14ac:dyDescent="0.25">
      <c r="B56" s="175">
        <v>12</v>
      </c>
      <c r="C56" s="83" t="s">
        <v>121</v>
      </c>
      <c r="D56" s="226">
        <v>38836</v>
      </c>
      <c r="E56" s="56">
        <v>44102</v>
      </c>
      <c r="F56" s="279">
        <v>36925</v>
      </c>
      <c r="G56" s="279">
        <v>37189</v>
      </c>
      <c r="H56" s="189">
        <v>18.59</v>
      </c>
      <c r="I56" s="188">
        <v>19.440000000000001</v>
      </c>
    </row>
    <row r="57" spans="2:9" ht="26.4" x14ac:dyDescent="0.25">
      <c r="B57" s="175">
        <v>13</v>
      </c>
      <c r="C57" s="83" t="s">
        <v>141</v>
      </c>
      <c r="D57" s="226">
        <v>37342</v>
      </c>
      <c r="E57" s="56">
        <v>35372</v>
      </c>
      <c r="F57" s="279">
        <v>23753</v>
      </c>
      <c r="G57" s="279">
        <v>27732</v>
      </c>
      <c r="H57" s="189">
        <v>27.55</v>
      </c>
      <c r="I57" s="188">
        <v>48.92</v>
      </c>
    </row>
    <row r="58" spans="2:9" ht="26.4" x14ac:dyDescent="0.25">
      <c r="B58" s="175">
        <v>14</v>
      </c>
      <c r="C58" s="83" t="s">
        <v>176</v>
      </c>
      <c r="D58" s="225">
        <v>32669</v>
      </c>
      <c r="E58" s="68">
        <v>30377</v>
      </c>
      <c r="F58" s="69">
        <v>30121</v>
      </c>
      <c r="G58" s="69">
        <v>23122</v>
      </c>
      <c r="H58" s="189">
        <v>31.38</v>
      </c>
      <c r="I58" s="188">
        <v>0.85</v>
      </c>
    </row>
    <row r="59" spans="2:9" ht="26.4" x14ac:dyDescent="0.25">
      <c r="B59" s="175">
        <v>15</v>
      </c>
      <c r="C59" s="83" t="s">
        <v>216</v>
      </c>
      <c r="D59" s="226">
        <v>23672</v>
      </c>
      <c r="E59" s="56">
        <v>29888</v>
      </c>
      <c r="F59" s="279">
        <v>22829</v>
      </c>
      <c r="G59" s="279">
        <v>23334</v>
      </c>
      <c r="H59" s="189">
        <v>28.09</v>
      </c>
      <c r="I59" s="188">
        <v>30.92</v>
      </c>
    </row>
    <row r="60" spans="2:9" thickBot="1" x14ac:dyDescent="0.3">
      <c r="B60" s="175">
        <v>16</v>
      </c>
      <c r="C60" s="83" t="s">
        <v>129</v>
      </c>
      <c r="D60" s="225">
        <v>31438</v>
      </c>
      <c r="E60" s="68">
        <v>29440</v>
      </c>
      <c r="F60" s="69">
        <v>30038</v>
      </c>
      <c r="G60" s="69">
        <v>23760</v>
      </c>
      <c r="H60" s="189">
        <v>23.91</v>
      </c>
      <c r="I60" s="188">
        <v>-1.99</v>
      </c>
    </row>
    <row r="61" spans="2:9" hidden="1" thickBot="1" x14ac:dyDescent="0.3">
      <c r="B61" s="175">
        <v>17</v>
      </c>
      <c r="C61" s="83" t="s">
        <v>191</v>
      </c>
      <c r="D61" s="226">
        <v>24947</v>
      </c>
      <c r="E61" s="56">
        <v>26260</v>
      </c>
      <c r="F61" s="279">
        <v>23644</v>
      </c>
      <c r="G61" s="279">
        <v>15817</v>
      </c>
      <c r="H61" s="189">
        <v>66.02</v>
      </c>
      <c r="I61" s="188">
        <v>11.06</v>
      </c>
    </row>
    <row r="62" spans="2:9" hidden="1" thickBot="1" x14ac:dyDescent="0.3">
      <c r="B62" s="175">
        <v>18</v>
      </c>
      <c r="C62" s="83" t="s">
        <v>130</v>
      </c>
      <c r="D62" s="225">
        <v>17288</v>
      </c>
      <c r="E62" s="68">
        <v>20243</v>
      </c>
      <c r="F62" s="69">
        <v>16220</v>
      </c>
      <c r="G62" s="69">
        <v>16753</v>
      </c>
      <c r="H62" s="189">
        <v>20.83</v>
      </c>
      <c r="I62" s="188">
        <v>24.8</v>
      </c>
    </row>
    <row r="63" spans="2:9" hidden="1" thickBot="1" x14ac:dyDescent="0.3">
      <c r="B63" s="175">
        <v>19</v>
      </c>
      <c r="C63" s="83" t="s">
        <v>177</v>
      </c>
      <c r="D63" s="225">
        <v>17979</v>
      </c>
      <c r="E63" s="68">
        <v>17498</v>
      </c>
      <c r="F63" s="69">
        <v>16414</v>
      </c>
      <c r="G63" s="69">
        <v>15335</v>
      </c>
      <c r="H63" s="189">
        <v>14.1</v>
      </c>
      <c r="I63" s="188">
        <v>6.6</v>
      </c>
    </row>
    <row r="64" spans="2:9" hidden="1" thickBot="1" x14ac:dyDescent="0.3">
      <c r="B64" s="175">
        <v>20</v>
      </c>
      <c r="C64" s="83" t="s">
        <v>140</v>
      </c>
      <c r="D64" s="225">
        <v>19310</v>
      </c>
      <c r="E64" s="68">
        <v>16340</v>
      </c>
      <c r="F64" s="69">
        <v>17893</v>
      </c>
      <c r="G64" s="69">
        <v>16414</v>
      </c>
      <c r="H64" s="189">
        <v>-0.45</v>
      </c>
      <c r="I64" s="188">
        <v>-8.68</v>
      </c>
    </row>
    <row r="65" spans="2:13" hidden="1" thickBot="1" x14ac:dyDescent="0.3">
      <c r="B65" s="175">
        <v>21</v>
      </c>
      <c r="C65" s="83" t="s">
        <v>209</v>
      </c>
      <c r="D65" s="225">
        <v>10160</v>
      </c>
      <c r="E65" s="68">
        <v>13230</v>
      </c>
      <c r="F65" s="69">
        <v>9546</v>
      </c>
      <c r="G65" s="69">
        <v>8250</v>
      </c>
      <c r="H65" s="189">
        <v>60.36</v>
      </c>
      <c r="I65" s="188">
        <v>38.590000000000003</v>
      </c>
    </row>
    <row r="66" spans="2:13" hidden="1" thickBot="1" x14ac:dyDescent="0.3">
      <c r="B66" s="175">
        <v>22</v>
      </c>
      <c r="C66" s="83" t="s">
        <v>128</v>
      </c>
      <c r="D66" s="225">
        <v>10137</v>
      </c>
      <c r="E66" s="68">
        <v>11235</v>
      </c>
      <c r="F66" s="69">
        <v>9723</v>
      </c>
      <c r="G66" s="69">
        <v>10880</v>
      </c>
      <c r="H66" s="189">
        <v>3.26</v>
      </c>
      <c r="I66" s="188">
        <v>15.55</v>
      </c>
    </row>
    <row r="67" spans="2:13" hidden="1" thickBot="1" x14ac:dyDescent="0.3">
      <c r="B67" s="175">
        <v>23</v>
      </c>
      <c r="C67" s="83" t="s">
        <v>221</v>
      </c>
      <c r="D67" s="225">
        <v>7055</v>
      </c>
      <c r="E67" s="68">
        <v>8063</v>
      </c>
      <c r="F67" s="69">
        <v>6564</v>
      </c>
      <c r="G67" s="69">
        <v>6731</v>
      </c>
      <c r="H67" s="189">
        <v>19.79</v>
      </c>
      <c r="I67" s="188">
        <v>22.84</v>
      </c>
    </row>
    <row r="68" spans="2:13" hidden="1" thickBot="1" x14ac:dyDescent="0.3">
      <c r="B68" s="175">
        <v>24</v>
      </c>
      <c r="C68" s="243" t="s">
        <v>139</v>
      </c>
      <c r="D68" s="244">
        <v>1233</v>
      </c>
      <c r="E68" s="231">
        <v>6356</v>
      </c>
      <c r="F68" s="280">
        <v>1158</v>
      </c>
      <c r="G68" s="280">
        <v>3776</v>
      </c>
      <c r="H68" s="232">
        <v>68.33</v>
      </c>
      <c r="I68" s="245">
        <v>448.88</v>
      </c>
    </row>
    <row r="69" spans="2:13" ht="26.4" x14ac:dyDescent="0.25">
      <c r="B69" s="242">
        <v>17</v>
      </c>
      <c r="C69" s="84" t="s">
        <v>178</v>
      </c>
      <c r="D69" s="227">
        <v>4933</v>
      </c>
      <c r="E69" s="57">
        <v>4008</v>
      </c>
      <c r="F69" s="281">
        <v>4763</v>
      </c>
      <c r="G69" s="281">
        <v>6675</v>
      </c>
      <c r="H69" s="202">
        <v>-39.96</v>
      </c>
      <c r="I69" s="203">
        <v>-15.85</v>
      </c>
      <c r="K69" s="153"/>
      <c r="L69" s="153"/>
      <c r="M69" s="153"/>
    </row>
    <row r="70" spans="2:13" ht="26.4" x14ac:dyDescent="0.25">
      <c r="B70" s="242">
        <v>18</v>
      </c>
      <c r="C70" s="99" t="s">
        <v>122</v>
      </c>
      <c r="D70" s="226">
        <v>972</v>
      </c>
      <c r="E70" s="56">
        <v>1263</v>
      </c>
      <c r="F70" s="279">
        <v>705</v>
      </c>
      <c r="G70" s="279">
        <v>1389</v>
      </c>
      <c r="H70" s="189">
        <v>-9.07</v>
      </c>
      <c r="I70" s="195">
        <v>79.150000000000006</v>
      </c>
      <c r="K70" s="153"/>
      <c r="L70" s="153"/>
      <c r="M70" s="153"/>
    </row>
    <row r="71" spans="2:13" ht="26.4" x14ac:dyDescent="0.25">
      <c r="B71" s="242">
        <v>19</v>
      </c>
      <c r="C71" s="99" t="s">
        <v>123</v>
      </c>
      <c r="D71" s="226">
        <v>995</v>
      </c>
      <c r="E71" s="56">
        <v>936</v>
      </c>
      <c r="F71" s="279">
        <v>928</v>
      </c>
      <c r="G71" s="279">
        <v>1613</v>
      </c>
      <c r="H71" s="189">
        <v>-41.97</v>
      </c>
      <c r="I71" s="195">
        <v>0.86</v>
      </c>
      <c r="K71" s="153"/>
      <c r="L71" s="153"/>
      <c r="M71" s="153"/>
    </row>
    <row r="72" spans="2:13" thickBot="1" x14ac:dyDescent="0.3">
      <c r="B72" s="242">
        <v>20</v>
      </c>
      <c r="C72" s="181" t="s">
        <v>124</v>
      </c>
      <c r="D72" s="228">
        <v>1057</v>
      </c>
      <c r="E72" s="63">
        <v>925</v>
      </c>
      <c r="F72" s="283">
        <v>1009</v>
      </c>
      <c r="G72" s="283">
        <v>1857</v>
      </c>
      <c r="H72" s="196">
        <v>-50.19</v>
      </c>
      <c r="I72" s="197">
        <v>-8.33</v>
      </c>
      <c r="K72" s="153"/>
      <c r="L72" s="153"/>
      <c r="M72" s="153"/>
    </row>
    <row r="73" spans="2:13" thickBot="1" x14ac:dyDescent="0.3">
      <c r="B73" s="175"/>
      <c r="C73" s="277" t="s">
        <v>246</v>
      </c>
      <c r="D73" s="246">
        <v>7957</v>
      </c>
      <c r="E73" s="110">
        <v>7132</v>
      </c>
      <c r="F73" s="241">
        <v>7405</v>
      </c>
      <c r="G73" s="241">
        <v>11534</v>
      </c>
      <c r="H73" s="196">
        <v>-38.17</v>
      </c>
      <c r="I73" s="197">
        <v>-3.69</v>
      </c>
    </row>
    <row r="77" spans="2:13" ht="27" customHeight="1" x14ac:dyDescent="0.25">
      <c r="B77" s="61"/>
      <c r="C77" s="37"/>
      <c r="D77" s="59"/>
      <c r="E77" s="60"/>
      <c r="F77" s="60"/>
      <c r="G77" s="200"/>
      <c r="H77" s="201"/>
    </row>
    <row r="78" spans="2:13" ht="27" customHeight="1" x14ac:dyDescent="0.25">
      <c r="B78" s="293" t="s">
        <v>311</v>
      </c>
      <c r="C78" s="293"/>
      <c r="D78" s="293"/>
      <c r="E78" s="293"/>
      <c r="F78" s="293"/>
      <c r="G78" s="293"/>
      <c r="H78" s="293"/>
    </row>
    <row r="79" spans="2:13" ht="27" customHeight="1" x14ac:dyDescent="0.25">
      <c r="B79" s="293" t="s">
        <v>331</v>
      </c>
      <c r="C79" s="293"/>
      <c r="D79" s="293"/>
      <c r="E79" s="293"/>
      <c r="F79" s="293"/>
      <c r="G79" s="293"/>
      <c r="H79" s="293"/>
    </row>
    <row r="80" spans="2:13" ht="27" customHeight="1" x14ac:dyDescent="0.25">
      <c r="B80" s="293" t="s">
        <v>345</v>
      </c>
      <c r="C80" s="293"/>
      <c r="D80" s="293"/>
      <c r="E80" s="293"/>
      <c r="F80" s="293"/>
      <c r="G80" s="293"/>
      <c r="H80" s="293"/>
    </row>
    <row r="81" spans="2:8" ht="27" customHeight="1" thickBot="1" x14ac:dyDescent="0.3">
      <c r="D81" s="34"/>
    </row>
    <row r="82" spans="2:8" ht="27" customHeight="1" x14ac:dyDescent="0.25">
      <c r="B82" s="70" t="s">
        <v>172</v>
      </c>
      <c r="C82" s="64" t="s">
        <v>173</v>
      </c>
      <c r="D82" s="294" t="s">
        <v>162</v>
      </c>
      <c r="E82" s="295"/>
      <c r="F82" s="295"/>
      <c r="G82" s="64" t="s">
        <v>147</v>
      </c>
      <c r="H82" s="65" t="s">
        <v>147</v>
      </c>
    </row>
    <row r="83" spans="2:8" ht="27" customHeight="1" x14ac:dyDescent="0.25">
      <c r="B83" s="71"/>
      <c r="C83" s="53"/>
      <c r="D83" s="149" t="s">
        <v>338</v>
      </c>
      <c r="E83" s="54">
        <v>2016</v>
      </c>
      <c r="F83" s="80">
        <v>2015</v>
      </c>
      <c r="G83" s="55" t="s">
        <v>163</v>
      </c>
      <c r="H83" s="72" t="s">
        <v>163</v>
      </c>
    </row>
    <row r="84" spans="2:8" ht="27" customHeight="1" thickBot="1" x14ac:dyDescent="0.3">
      <c r="B84" s="66"/>
      <c r="C84" s="67"/>
      <c r="D84" s="73"/>
      <c r="E84" s="74"/>
      <c r="F84" s="81"/>
      <c r="G84" s="105" t="s">
        <v>339</v>
      </c>
      <c r="H84" s="104" t="s">
        <v>340</v>
      </c>
    </row>
    <row r="85" spans="2:8" ht="27" customHeight="1" x14ac:dyDescent="0.25">
      <c r="B85" s="58">
        <v>1</v>
      </c>
      <c r="C85" s="84" t="s">
        <v>129</v>
      </c>
      <c r="D85" s="57">
        <v>29440</v>
      </c>
      <c r="E85" s="281">
        <v>30038</v>
      </c>
      <c r="F85" s="281">
        <v>23760</v>
      </c>
      <c r="G85" s="202">
        <v>23.91</v>
      </c>
      <c r="H85" s="203">
        <v>-1.99</v>
      </c>
    </row>
    <row r="86" spans="2:8" ht="27" customHeight="1" x14ac:dyDescent="0.25">
      <c r="B86" s="58">
        <v>2</v>
      </c>
      <c r="C86" s="99" t="s">
        <v>131</v>
      </c>
      <c r="D86" s="68">
        <v>3812</v>
      </c>
      <c r="E86" s="69">
        <v>3802</v>
      </c>
      <c r="F86" s="69">
        <v>4342</v>
      </c>
      <c r="G86" s="189">
        <v>-12.21</v>
      </c>
      <c r="H86" s="195">
        <v>0.26</v>
      </c>
    </row>
    <row r="87" spans="2:8" ht="27" customHeight="1" x14ac:dyDescent="0.25">
      <c r="B87" s="58">
        <v>3</v>
      </c>
      <c r="C87" s="85" t="s">
        <v>137</v>
      </c>
      <c r="D87" s="68">
        <v>1330</v>
      </c>
      <c r="E87" s="69">
        <v>1512</v>
      </c>
      <c r="F87" s="69">
        <v>768</v>
      </c>
      <c r="G87" s="189">
        <v>73.180000000000007</v>
      </c>
      <c r="H87" s="195">
        <v>-12.04</v>
      </c>
    </row>
    <row r="88" spans="2:8" ht="27" customHeight="1" x14ac:dyDescent="0.25">
      <c r="B88" s="58">
        <v>4</v>
      </c>
      <c r="C88" s="99" t="s">
        <v>179</v>
      </c>
      <c r="D88" s="68">
        <v>356</v>
      </c>
      <c r="E88" s="69">
        <v>235</v>
      </c>
      <c r="F88" s="69">
        <v>711</v>
      </c>
      <c r="G88" s="189">
        <v>-49.93</v>
      </c>
      <c r="H88" s="195">
        <v>51.49</v>
      </c>
    </row>
    <row r="89" spans="2:8" ht="27" customHeight="1" x14ac:dyDescent="0.25">
      <c r="B89" s="58">
        <v>5</v>
      </c>
      <c r="C89" s="85" t="s">
        <v>132</v>
      </c>
      <c r="D89" s="56">
        <v>274</v>
      </c>
      <c r="E89" s="279">
        <v>313</v>
      </c>
      <c r="F89" s="279">
        <v>300</v>
      </c>
      <c r="G89" s="189">
        <v>-8.67</v>
      </c>
      <c r="H89" s="195">
        <v>-12.46</v>
      </c>
    </row>
    <row r="90" spans="2:8" ht="27" customHeight="1" x14ac:dyDescent="0.25">
      <c r="B90" s="58">
        <v>6</v>
      </c>
      <c r="C90" s="85" t="s">
        <v>134</v>
      </c>
      <c r="D90" s="56">
        <v>174</v>
      </c>
      <c r="E90" s="279">
        <v>262</v>
      </c>
      <c r="F90" s="279">
        <v>201</v>
      </c>
      <c r="G90" s="189">
        <v>-13.43</v>
      </c>
      <c r="H90" s="195">
        <v>-33.590000000000003</v>
      </c>
    </row>
    <row r="91" spans="2:8" ht="27" customHeight="1" x14ac:dyDescent="0.25">
      <c r="B91" s="58">
        <v>7</v>
      </c>
      <c r="C91" s="99" t="s">
        <v>180</v>
      </c>
      <c r="D91" s="68">
        <v>159</v>
      </c>
      <c r="E91" s="69">
        <v>114</v>
      </c>
      <c r="F91" s="69">
        <v>289</v>
      </c>
      <c r="G91" s="189">
        <v>-44.98</v>
      </c>
      <c r="H91" s="195">
        <v>39.47</v>
      </c>
    </row>
    <row r="92" spans="2:8" ht="27" customHeight="1" x14ac:dyDescent="0.25">
      <c r="B92" s="58">
        <v>8</v>
      </c>
      <c r="C92" s="85" t="s">
        <v>135</v>
      </c>
      <c r="D92" s="56">
        <v>154</v>
      </c>
      <c r="E92" s="279">
        <v>41</v>
      </c>
      <c r="F92" s="279">
        <v>150</v>
      </c>
      <c r="G92" s="189">
        <v>2.67</v>
      </c>
      <c r="H92" s="195">
        <v>275.61</v>
      </c>
    </row>
    <row r="93" spans="2:8" ht="27" customHeight="1" x14ac:dyDescent="0.25">
      <c r="B93" s="58">
        <v>9</v>
      </c>
      <c r="C93" s="99" t="s">
        <v>133</v>
      </c>
      <c r="D93" s="68">
        <v>87</v>
      </c>
      <c r="E93" s="69">
        <v>46</v>
      </c>
      <c r="F93" s="69">
        <v>55</v>
      </c>
      <c r="G93" s="189">
        <v>58.18</v>
      </c>
      <c r="H93" s="195">
        <v>89.13</v>
      </c>
    </row>
    <row r="94" spans="2:8" ht="27" customHeight="1" x14ac:dyDescent="0.25">
      <c r="B94" s="58">
        <v>10</v>
      </c>
      <c r="C94" s="85" t="s">
        <v>181</v>
      </c>
      <c r="D94" s="56">
        <v>21</v>
      </c>
      <c r="E94" s="279">
        <v>19</v>
      </c>
      <c r="F94" s="279">
        <v>61</v>
      </c>
      <c r="G94" s="189">
        <v>-65.569999999999993</v>
      </c>
      <c r="H94" s="195">
        <v>10.53</v>
      </c>
    </row>
    <row r="95" spans="2:8" ht="27" customHeight="1" x14ac:dyDescent="0.25">
      <c r="B95" s="58">
        <v>11</v>
      </c>
      <c r="C95" s="99" t="s">
        <v>182</v>
      </c>
      <c r="D95" s="68">
        <v>20</v>
      </c>
      <c r="E95" s="69">
        <v>2</v>
      </c>
      <c r="F95" s="69">
        <v>66</v>
      </c>
      <c r="G95" s="189">
        <v>-69.7</v>
      </c>
      <c r="H95" s="195">
        <v>900</v>
      </c>
    </row>
    <row r="96" spans="2:8" ht="27" customHeight="1" thickBot="1" x14ac:dyDescent="0.3">
      <c r="B96" s="58">
        <v>12</v>
      </c>
      <c r="C96" s="86" t="s">
        <v>136</v>
      </c>
      <c r="D96" s="63">
        <v>9</v>
      </c>
      <c r="E96" s="283">
        <v>0</v>
      </c>
      <c r="F96" s="283">
        <v>2</v>
      </c>
      <c r="G96" s="196">
        <v>350</v>
      </c>
      <c r="H96" s="197" t="e">
        <v>#DIV/0!</v>
      </c>
    </row>
    <row r="97" spans="2:8" ht="27" customHeight="1" thickBot="1" x14ac:dyDescent="0.3">
      <c r="C97" s="61" t="s">
        <v>247</v>
      </c>
      <c r="D97" s="212">
        <v>35836</v>
      </c>
      <c r="E97" s="241">
        <v>36384</v>
      </c>
      <c r="F97" s="241">
        <v>30705</v>
      </c>
      <c r="G97" s="196">
        <v>16.71</v>
      </c>
      <c r="H97" s="197">
        <v>-1.51</v>
      </c>
    </row>
    <row r="100" spans="2:8" ht="27" customHeight="1" x14ac:dyDescent="0.25">
      <c r="B100" s="293" t="s">
        <v>312</v>
      </c>
      <c r="C100" s="293"/>
      <c r="D100" s="293"/>
      <c r="E100" s="293"/>
      <c r="F100" s="293"/>
      <c r="G100" s="293"/>
      <c r="H100" s="293"/>
    </row>
    <row r="101" spans="2:8" ht="27" customHeight="1" x14ac:dyDescent="0.25">
      <c r="B101" s="293" t="s">
        <v>331</v>
      </c>
      <c r="C101" s="293"/>
      <c r="D101" s="293"/>
      <c r="E101" s="293"/>
      <c r="F101" s="293"/>
      <c r="G101" s="293"/>
      <c r="H101" s="293"/>
    </row>
    <row r="102" spans="2:8" ht="27" customHeight="1" x14ac:dyDescent="0.25">
      <c r="B102" s="293" t="s">
        <v>345</v>
      </c>
      <c r="C102" s="293"/>
      <c r="D102" s="293"/>
      <c r="E102" s="293"/>
      <c r="F102" s="293"/>
      <c r="G102" s="293"/>
      <c r="H102" s="293"/>
    </row>
    <row r="103" spans="2:8" ht="27" customHeight="1" thickBot="1" x14ac:dyDescent="0.3">
      <c r="D103" s="34"/>
    </row>
    <row r="104" spans="2:8" ht="27" customHeight="1" x14ac:dyDescent="0.25">
      <c r="B104" s="70" t="s">
        <v>172</v>
      </c>
      <c r="C104" s="64" t="s">
        <v>173</v>
      </c>
      <c r="D104" s="294" t="s">
        <v>162</v>
      </c>
      <c r="E104" s="295"/>
      <c r="F104" s="295"/>
      <c r="G104" s="64" t="s">
        <v>147</v>
      </c>
      <c r="H104" s="65" t="s">
        <v>147</v>
      </c>
    </row>
    <row r="105" spans="2:8" ht="27" customHeight="1" x14ac:dyDescent="0.25">
      <c r="B105" s="71"/>
      <c r="C105" s="53"/>
      <c r="D105" s="149" t="s">
        <v>338</v>
      </c>
      <c r="E105" s="54">
        <v>2016</v>
      </c>
      <c r="F105" s="80">
        <v>2015</v>
      </c>
      <c r="G105" s="55" t="s">
        <v>163</v>
      </c>
      <c r="H105" s="72" t="s">
        <v>163</v>
      </c>
    </row>
    <row r="106" spans="2:8" ht="27" customHeight="1" thickBot="1" x14ac:dyDescent="0.3">
      <c r="B106" s="66"/>
      <c r="C106" s="67"/>
      <c r="D106" s="73"/>
      <c r="E106" s="74"/>
      <c r="F106" s="81"/>
      <c r="G106" s="105" t="s">
        <v>339</v>
      </c>
      <c r="H106" s="104" t="s">
        <v>340</v>
      </c>
    </row>
    <row r="107" spans="2:8" ht="27" customHeight="1" x14ac:dyDescent="0.25">
      <c r="B107" s="58">
        <v>1</v>
      </c>
      <c r="C107" s="84" t="s">
        <v>118</v>
      </c>
      <c r="D107" s="57">
        <v>154361</v>
      </c>
      <c r="E107" s="281">
        <v>213178</v>
      </c>
      <c r="F107" s="281">
        <v>247284</v>
      </c>
      <c r="G107" s="202">
        <v>-37.58</v>
      </c>
      <c r="H107" s="203">
        <v>-27.59</v>
      </c>
    </row>
    <row r="108" spans="2:8" ht="27" customHeight="1" x14ac:dyDescent="0.25">
      <c r="B108" s="58">
        <v>2</v>
      </c>
      <c r="C108" s="85" t="s">
        <v>191</v>
      </c>
      <c r="D108" s="56">
        <v>26260</v>
      </c>
      <c r="E108" s="279">
        <v>23644</v>
      </c>
      <c r="F108" s="279">
        <v>15817</v>
      </c>
      <c r="G108" s="189">
        <v>66.02</v>
      </c>
      <c r="H108" s="195">
        <v>11.06</v>
      </c>
    </row>
    <row r="109" spans="2:8" ht="27" customHeight="1" x14ac:dyDescent="0.25">
      <c r="B109" s="58">
        <v>3</v>
      </c>
      <c r="C109" s="85" t="s">
        <v>192</v>
      </c>
      <c r="D109" s="56">
        <v>94</v>
      </c>
      <c r="E109" s="279">
        <v>135</v>
      </c>
      <c r="F109" s="279">
        <v>285</v>
      </c>
      <c r="G109" s="189">
        <v>-67.02</v>
      </c>
      <c r="H109" s="195">
        <v>-30.37</v>
      </c>
    </row>
    <row r="110" spans="2:8" ht="27" customHeight="1" x14ac:dyDescent="0.25">
      <c r="B110" s="58">
        <v>4</v>
      </c>
      <c r="C110" s="85" t="s">
        <v>193</v>
      </c>
      <c r="D110" s="56">
        <v>83</v>
      </c>
      <c r="E110" s="279">
        <v>77</v>
      </c>
      <c r="F110" s="279">
        <v>65</v>
      </c>
      <c r="G110" s="189">
        <v>27.69</v>
      </c>
      <c r="H110" s="195">
        <v>7.79</v>
      </c>
    </row>
    <row r="111" spans="2:8" ht="26.4" x14ac:dyDescent="0.25">
      <c r="B111" s="58">
        <v>5</v>
      </c>
      <c r="C111" s="85" t="s">
        <v>194</v>
      </c>
      <c r="D111" s="56">
        <v>2</v>
      </c>
      <c r="E111" s="279">
        <v>0</v>
      </c>
      <c r="F111" s="279">
        <v>68</v>
      </c>
      <c r="G111" s="189">
        <v>-97.06</v>
      </c>
      <c r="H111" s="195" t="e">
        <v>#DIV/0!</v>
      </c>
    </row>
    <row r="112" spans="2:8" ht="26.4" x14ac:dyDescent="0.25">
      <c r="B112" s="58">
        <v>6</v>
      </c>
      <c r="C112" s="85" t="s">
        <v>195</v>
      </c>
      <c r="D112" s="56"/>
      <c r="E112" s="279"/>
      <c r="F112" s="279"/>
      <c r="G112" s="189" t="e">
        <v>#DIV/0!</v>
      </c>
      <c r="H112" s="195" t="e">
        <v>#DIV/0!</v>
      </c>
    </row>
    <row r="113" spans="2:9" ht="26.4" x14ac:dyDescent="0.25">
      <c r="B113" s="58">
        <v>7</v>
      </c>
      <c r="C113" s="85" t="s">
        <v>196</v>
      </c>
      <c r="D113" s="56"/>
      <c r="E113" s="226"/>
      <c r="F113" s="226"/>
      <c r="G113" s="189" t="e">
        <v>#DIV/0!</v>
      </c>
      <c r="H113" s="195" t="e">
        <v>#DIV/0!</v>
      </c>
    </row>
    <row r="114" spans="2:9" ht="26.4" x14ac:dyDescent="0.25">
      <c r="B114" s="58">
        <v>8</v>
      </c>
      <c r="C114" s="85" t="s">
        <v>260</v>
      </c>
      <c r="D114" s="56"/>
      <c r="E114" s="226"/>
      <c r="F114" s="226"/>
      <c r="G114" s="189" t="e">
        <v>#DIV/0!</v>
      </c>
      <c r="H114" s="195" t="e">
        <v>#DIV/0!</v>
      </c>
    </row>
    <row r="115" spans="2:9" ht="26.4" x14ac:dyDescent="0.25">
      <c r="B115" s="58">
        <v>9</v>
      </c>
      <c r="C115" s="85" t="s">
        <v>197</v>
      </c>
      <c r="D115" s="56"/>
      <c r="E115" s="226"/>
      <c r="F115" s="226"/>
      <c r="G115" s="189" t="e">
        <v>#DIV/0!</v>
      </c>
      <c r="H115" s="195" t="e">
        <v>#DIV/0!</v>
      </c>
    </row>
    <row r="116" spans="2:9" ht="26.4" x14ac:dyDescent="0.25">
      <c r="B116" s="58">
        <v>10</v>
      </c>
      <c r="C116" s="85" t="s">
        <v>198</v>
      </c>
      <c r="D116" s="56"/>
      <c r="E116" s="226"/>
      <c r="F116" s="226"/>
      <c r="G116" s="189" t="e">
        <v>#DIV/0!</v>
      </c>
      <c r="H116" s="195" t="e">
        <v>#DIV/0!</v>
      </c>
    </row>
    <row r="117" spans="2:9" ht="26.4" x14ac:dyDescent="0.25">
      <c r="B117" s="58">
        <v>11</v>
      </c>
      <c r="C117" s="85" t="s">
        <v>199</v>
      </c>
      <c r="D117" s="56"/>
      <c r="E117" s="226"/>
      <c r="F117" s="226"/>
      <c r="G117" s="189" t="e">
        <v>#DIV/0!</v>
      </c>
      <c r="H117" s="195" t="e">
        <v>#DIV/0!</v>
      </c>
    </row>
    <row r="118" spans="2:9" thickBot="1" x14ac:dyDescent="0.3">
      <c r="B118" s="58">
        <v>12</v>
      </c>
      <c r="C118" s="86" t="s">
        <v>200</v>
      </c>
      <c r="D118" s="56"/>
      <c r="E118" s="226"/>
      <c r="F118" s="226"/>
      <c r="G118" s="196" t="e">
        <v>#DIV/0!</v>
      </c>
      <c r="H118" s="197" t="e">
        <v>#DIV/0!</v>
      </c>
    </row>
    <row r="119" spans="2:9" thickBot="1" x14ac:dyDescent="0.3">
      <c r="B119" s="61"/>
      <c r="C119" s="87" t="s">
        <v>248</v>
      </c>
      <c r="D119" s="97">
        <v>180800</v>
      </c>
      <c r="E119" s="284">
        <v>237034</v>
      </c>
      <c r="F119" s="284">
        <v>263519</v>
      </c>
      <c r="G119" s="204">
        <v>-31.39</v>
      </c>
      <c r="H119" s="199">
        <v>-23.72</v>
      </c>
    </row>
    <row r="122" spans="2:9" ht="27" customHeight="1" x14ac:dyDescent="0.25">
      <c r="B122" s="293" t="s">
        <v>333</v>
      </c>
      <c r="C122" s="293"/>
      <c r="D122" s="293"/>
      <c r="E122" s="293"/>
      <c r="F122" s="293"/>
      <c r="G122" s="293"/>
      <c r="H122" s="293"/>
      <c r="I122" s="293"/>
    </row>
    <row r="123" spans="2:9" ht="27" customHeight="1" x14ac:dyDescent="0.25">
      <c r="B123" s="293" t="s">
        <v>331</v>
      </c>
      <c r="C123" s="293"/>
      <c r="D123" s="293"/>
      <c r="E123" s="293"/>
      <c r="F123" s="293"/>
      <c r="G123" s="293"/>
      <c r="H123" s="293"/>
      <c r="I123" s="293"/>
    </row>
    <row r="124" spans="2:9" ht="27" customHeight="1" x14ac:dyDescent="0.25">
      <c r="B124" s="293" t="s">
        <v>345</v>
      </c>
      <c r="C124" s="293"/>
      <c r="D124" s="293"/>
      <c r="E124" s="293"/>
      <c r="F124" s="293"/>
      <c r="G124" s="293"/>
      <c r="H124" s="293"/>
      <c r="I124" s="293"/>
    </row>
    <row r="125" spans="2:9" ht="27" customHeight="1" thickBot="1" x14ac:dyDescent="0.3">
      <c r="D125" s="34"/>
    </row>
    <row r="126" spans="2:9" ht="27" customHeight="1" x14ac:dyDescent="0.25">
      <c r="B126" s="70" t="s">
        <v>172</v>
      </c>
      <c r="C126" s="64" t="s">
        <v>173</v>
      </c>
      <c r="D126" s="223"/>
      <c r="E126" s="294" t="s">
        <v>162</v>
      </c>
      <c r="F126" s="295"/>
      <c r="G126" s="295"/>
      <c r="H126" s="64" t="s">
        <v>147</v>
      </c>
      <c r="I126" s="65" t="s">
        <v>147</v>
      </c>
    </row>
    <row r="127" spans="2:9" ht="27" customHeight="1" x14ac:dyDescent="0.25">
      <c r="B127" s="71"/>
      <c r="C127" s="53"/>
      <c r="D127" s="224" t="s">
        <v>344</v>
      </c>
      <c r="E127" s="149" t="s">
        <v>338</v>
      </c>
      <c r="F127" s="54">
        <v>2016</v>
      </c>
      <c r="G127" s="80">
        <v>2015</v>
      </c>
      <c r="H127" s="55" t="s">
        <v>163</v>
      </c>
      <c r="I127" s="72" t="s">
        <v>163</v>
      </c>
    </row>
    <row r="128" spans="2:9" ht="27" customHeight="1" thickBot="1" x14ac:dyDescent="0.3">
      <c r="B128" s="66"/>
      <c r="C128" s="67"/>
      <c r="D128" s="155"/>
      <c r="E128" s="73"/>
      <c r="F128" s="74"/>
      <c r="G128" s="81"/>
      <c r="H128" s="105" t="s">
        <v>339</v>
      </c>
      <c r="I128" s="104" t="s">
        <v>340</v>
      </c>
    </row>
    <row r="129" spans="2:9" ht="27" customHeight="1" x14ac:dyDescent="0.25">
      <c r="B129" s="58">
        <v>1</v>
      </c>
      <c r="C129" s="84" t="s">
        <v>285</v>
      </c>
      <c r="D129" s="227">
        <v>224197</v>
      </c>
      <c r="E129" s="57">
        <v>273745</v>
      </c>
      <c r="F129" s="281">
        <v>217846</v>
      </c>
      <c r="G129" s="281">
        <v>180955</v>
      </c>
      <c r="H129" s="202">
        <v>51.28</v>
      </c>
      <c r="I129" s="203">
        <v>25.66</v>
      </c>
    </row>
    <row r="130" spans="2:9" ht="27" customHeight="1" x14ac:dyDescent="0.25">
      <c r="B130" s="58">
        <v>2</v>
      </c>
      <c r="C130" s="85" t="s">
        <v>287</v>
      </c>
      <c r="D130" s="225">
        <v>95650</v>
      </c>
      <c r="E130" s="68">
        <v>97286</v>
      </c>
      <c r="F130" s="69">
        <v>91010</v>
      </c>
      <c r="G130" s="69">
        <v>76179</v>
      </c>
      <c r="H130" s="189">
        <v>27.71</v>
      </c>
      <c r="I130" s="195">
        <v>6.9</v>
      </c>
    </row>
    <row r="131" spans="2:9" ht="27" customHeight="1" x14ac:dyDescent="0.25">
      <c r="B131" s="58">
        <v>3</v>
      </c>
      <c r="C131" s="85" t="s">
        <v>288</v>
      </c>
      <c r="D131" s="225">
        <v>37342</v>
      </c>
      <c r="E131" s="68">
        <v>34282</v>
      </c>
      <c r="F131" s="69">
        <v>34748</v>
      </c>
      <c r="G131" s="69">
        <v>42807</v>
      </c>
      <c r="H131" s="189">
        <v>-19.91</v>
      </c>
      <c r="I131" s="195">
        <v>-1.34</v>
      </c>
    </row>
    <row r="132" spans="2:9" ht="27" customHeight="1" x14ac:dyDescent="0.25">
      <c r="B132" s="58">
        <v>4</v>
      </c>
      <c r="C132" s="85" t="s">
        <v>289</v>
      </c>
      <c r="D132" s="225">
        <v>17288</v>
      </c>
      <c r="E132" s="68">
        <v>20243</v>
      </c>
      <c r="F132" s="69">
        <v>16220</v>
      </c>
      <c r="G132" s="69">
        <v>16753</v>
      </c>
      <c r="H132" s="189">
        <v>20.83</v>
      </c>
      <c r="I132" s="195">
        <v>24.8</v>
      </c>
    </row>
    <row r="133" spans="2:9" ht="27" customHeight="1" x14ac:dyDescent="0.25">
      <c r="B133" s="58">
        <v>5</v>
      </c>
      <c r="C133" s="85" t="s">
        <v>290</v>
      </c>
      <c r="D133" s="225">
        <v>10137</v>
      </c>
      <c r="E133" s="68">
        <v>11235</v>
      </c>
      <c r="F133" s="69">
        <v>9723</v>
      </c>
      <c r="G133" s="69">
        <v>10880</v>
      </c>
      <c r="H133" s="189">
        <v>3.26</v>
      </c>
      <c r="I133" s="195">
        <v>15.55</v>
      </c>
    </row>
    <row r="134" spans="2:9" ht="27" customHeight="1" x14ac:dyDescent="0.25">
      <c r="B134" s="58">
        <v>6</v>
      </c>
      <c r="C134" s="85" t="s">
        <v>293</v>
      </c>
      <c r="D134" s="225">
        <v>8694</v>
      </c>
      <c r="E134" s="68">
        <v>9844</v>
      </c>
      <c r="F134" s="69">
        <v>8262</v>
      </c>
      <c r="G134" s="69">
        <v>5186</v>
      </c>
      <c r="H134" s="189">
        <v>89.82</v>
      </c>
      <c r="I134" s="195">
        <v>19.149999999999999</v>
      </c>
    </row>
    <row r="135" spans="2:9" ht="27" customHeight="1" x14ac:dyDescent="0.25">
      <c r="B135" s="58">
        <v>7</v>
      </c>
      <c r="C135" s="85" t="s">
        <v>297</v>
      </c>
      <c r="D135" s="225">
        <v>799</v>
      </c>
      <c r="E135" s="68">
        <v>1499</v>
      </c>
      <c r="F135" s="69">
        <v>767</v>
      </c>
      <c r="G135" s="69">
        <v>897</v>
      </c>
      <c r="H135" s="189">
        <v>67.11</v>
      </c>
      <c r="I135" s="195">
        <v>95.44</v>
      </c>
    </row>
    <row r="136" spans="2:9" ht="27" customHeight="1" x14ac:dyDescent="0.25">
      <c r="B136" s="58">
        <v>8</v>
      </c>
      <c r="C136" s="85" t="s">
        <v>298</v>
      </c>
      <c r="D136" s="225">
        <v>69</v>
      </c>
      <c r="E136" s="68">
        <v>106</v>
      </c>
      <c r="F136" s="69">
        <v>62</v>
      </c>
      <c r="G136" s="69">
        <v>129</v>
      </c>
      <c r="H136" s="189">
        <v>-17.829999999999998</v>
      </c>
      <c r="I136" s="195">
        <v>70.97</v>
      </c>
    </row>
    <row r="137" spans="2:9" ht="27" customHeight="1" thickBot="1" x14ac:dyDescent="0.3">
      <c r="B137" s="58">
        <v>9</v>
      </c>
      <c r="C137" s="86" t="s">
        <v>299</v>
      </c>
      <c r="D137" s="241">
        <v>118</v>
      </c>
      <c r="E137" s="110">
        <v>86</v>
      </c>
      <c r="F137" s="282">
        <v>118</v>
      </c>
      <c r="G137" s="282">
        <v>169</v>
      </c>
      <c r="H137" s="196">
        <v>-49.11</v>
      </c>
      <c r="I137" s="197">
        <v>-27.12</v>
      </c>
    </row>
    <row r="138" spans="2:9" thickBot="1" x14ac:dyDescent="0.3">
      <c r="B138" s="61"/>
      <c r="C138" s="87" t="s">
        <v>244</v>
      </c>
      <c r="D138" s="212">
        <v>394294</v>
      </c>
      <c r="E138" s="212">
        <v>448326</v>
      </c>
      <c r="F138" s="241">
        <v>378756</v>
      </c>
      <c r="G138" s="241">
        <v>333955</v>
      </c>
      <c r="H138" s="196">
        <v>34.25</v>
      </c>
      <c r="I138" s="197">
        <v>18.37</v>
      </c>
    </row>
    <row r="139" spans="2:9" ht="26.4" x14ac:dyDescent="0.25">
      <c r="B139" s="61"/>
      <c r="C139" s="87"/>
      <c r="D139" s="59"/>
      <c r="E139" s="59"/>
      <c r="F139" s="59"/>
      <c r="G139" s="200"/>
      <c r="H139" s="201"/>
    </row>
    <row r="140" spans="2:9" ht="26.4" x14ac:dyDescent="0.25">
      <c r="B140" s="61"/>
      <c r="C140" s="87"/>
      <c r="D140" s="59"/>
      <c r="E140" s="59"/>
      <c r="F140" s="59"/>
      <c r="G140" s="200"/>
      <c r="H140" s="201"/>
    </row>
    <row r="141" spans="2:9" ht="27" customHeight="1" x14ac:dyDescent="0.25">
      <c r="B141" s="293" t="s">
        <v>332</v>
      </c>
      <c r="C141" s="293"/>
      <c r="D141" s="293"/>
      <c r="E141" s="293"/>
      <c r="F141" s="293"/>
      <c r="G141" s="293"/>
      <c r="H141" s="293"/>
      <c r="I141" s="293"/>
    </row>
    <row r="142" spans="2:9" ht="27" customHeight="1" x14ac:dyDescent="0.25">
      <c r="B142" s="293" t="s">
        <v>331</v>
      </c>
      <c r="C142" s="293"/>
      <c r="D142" s="293"/>
      <c r="E142" s="293"/>
      <c r="F142" s="293"/>
      <c r="G142" s="293"/>
      <c r="H142" s="293"/>
      <c r="I142" s="293"/>
    </row>
    <row r="143" spans="2:9" ht="27" customHeight="1" x14ac:dyDescent="0.25">
      <c r="B143" s="293" t="s">
        <v>345</v>
      </c>
      <c r="C143" s="293"/>
      <c r="D143" s="293"/>
      <c r="E143" s="293"/>
      <c r="F143" s="293"/>
      <c r="G143" s="293"/>
      <c r="H143" s="293"/>
      <c r="I143" s="293"/>
    </row>
    <row r="144" spans="2:9" ht="27" customHeight="1" thickBot="1" x14ac:dyDescent="0.3">
      <c r="D144" s="34"/>
    </row>
    <row r="145" spans="2:9" ht="27" customHeight="1" x14ac:dyDescent="0.25">
      <c r="B145" s="70" t="s">
        <v>172</v>
      </c>
      <c r="C145" s="64" t="s">
        <v>173</v>
      </c>
      <c r="D145" s="223"/>
      <c r="E145" s="294" t="s">
        <v>162</v>
      </c>
      <c r="F145" s="295"/>
      <c r="G145" s="295"/>
      <c r="H145" s="64" t="s">
        <v>147</v>
      </c>
      <c r="I145" s="65" t="s">
        <v>147</v>
      </c>
    </row>
    <row r="146" spans="2:9" ht="27" customHeight="1" x14ac:dyDescent="0.25">
      <c r="B146" s="71"/>
      <c r="C146" s="53"/>
      <c r="D146" s="224" t="s">
        <v>344</v>
      </c>
      <c r="E146" s="149" t="s">
        <v>338</v>
      </c>
      <c r="F146" s="54">
        <v>2016</v>
      </c>
      <c r="G146" s="80">
        <v>2015</v>
      </c>
      <c r="H146" s="55" t="s">
        <v>163</v>
      </c>
      <c r="I146" s="72" t="s">
        <v>163</v>
      </c>
    </row>
    <row r="147" spans="2:9" ht="27" customHeight="1" thickBot="1" x14ac:dyDescent="0.3">
      <c r="B147" s="66"/>
      <c r="C147" s="67"/>
      <c r="D147" s="155"/>
      <c r="E147" s="73"/>
      <c r="F147" s="74"/>
      <c r="G147" s="81"/>
      <c r="H147" s="105" t="s">
        <v>339</v>
      </c>
      <c r="I147" s="104" t="s">
        <v>340</v>
      </c>
    </row>
    <row r="148" spans="2:9" ht="27" customHeight="1" x14ac:dyDescent="0.25">
      <c r="B148" s="58">
        <v>1</v>
      </c>
      <c r="C148" s="84" t="s">
        <v>285</v>
      </c>
      <c r="D148" s="227">
        <v>224197</v>
      </c>
      <c r="E148" s="57">
        <v>273745</v>
      </c>
      <c r="F148" s="281">
        <v>217846</v>
      </c>
      <c r="G148" s="281">
        <v>180955</v>
      </c>
      <c r="H148" s="202">
        <v>51.28</v>
      </c>
      <c r="I148" s="203">
        <v>25.66</v>
      </c>
    </row>
    <row r="149" spans="2:9" ht="27" customHeight="1" x14ac:dyDescent="0.25">
      <c r="B149" s="58">
        <v>2</v>
      </c>
      <c r="C149" s="85" t="s">
        <v>287</v>
      </c>
      <c r="D149" s="225">
        <v>95650</v>
      </c>
      <c r="E149" s="56">
        <v>97286</v>
      </c>
      <c r="F149" s="279">
        <v>91010</v>
      </c>
      <c r="G149" s="279">
        <v>76179</v>
      </c>
      <c r="H149" s="189">
        <v>27.71</v>
      </c>
      <c r="I149" s="195">
        <v>6.9</v>
      </c>
    </row>
    <row r="150" spans="2:9" ht="27" customHeight="1" x14ac:dyDescent="0.25">
      <c r="B150" s="58">
        <v>3</v>
      </c>
      <c r="C150" s="85" t="s">
        <v>288</v>
      </c>
      <c r="D150" s="225">
        <v>37342</v>
      </c>
      <c r="E150" s="56">
        <v>34282</v>
      </c>
      <c r="F150" s="279">
        <v>34748</v>
      </c>
      <c r="G150" s="279">
        <v>42807</v>
      </c>
      <c r="H150" s="189">
        <v>-19.91</v>
      </c>
      <c r="I150" s="195">
        <v>-1.34</v>
      </c>
    </row>
    <row r="151" spans="2:9" ht="27" customHeight="1" x14ac:dyDescent="0.25">
      <c r="B151" s="58">
        <v>4</v>
      </c>
      <c r="C151" s="85" t="s">
        <v>289</v>
      </c>
      <c r="D151" s="225">
        <v>17288</v>
      </c>
      <c r="E151" s="56">
        <v>20243</v>
      </c>
      <c r="F151" s="279">
        <v>16220</v>
      </c>
      <c r="G151" s="279">
        <v>16753</v>
      </c>
      <c r="H151" s="189">
        <v>20.83</v>
      </c>
      <c r="I151" s="195">
        <v>24.8</v>
      </c>
    </row>
    <row r="152" spans="2:9" ht="27" customHeight="1" x14ac:dyDescent="0.25">
      <c r="B152" s="58">
        <v>5</v>
      </c>
      <c r="C152" s="85" t="s">
        <v>290</v>
      </c>
      <c r="D152" s="225">
        <v>10137</v>
      </c>
      <c r="E152" s="56">
        <v>11235</v>
      </c>
      <c r="F152" s="279">
        <v>9723</v>
      </c>
      <c r="G152" s="279">
        <v>10880</v>
      </c>
      <c r="H152" s="189">
        <v>3.26</v>
      </c>
      <c r="I152" s="195">
        <v>15.55</v>
      </c>
    </row>
    <row r="153" spans="2:9" ht="27" customHeight="1" x14ac:dyDescent="0.25">
      <c r="B153" s="58">
        <v>6</v>
      </c>
      <c r="C153" s="85" t="s">
        <v>293</v>
      </c>
      <c r="D153" s="225">
        <v>8694</v>
      </c>
      <c r="E153" s="56">
        <v>9844</v>
      </c>
      <c r="F153" s="279">
        <v>8262</v>
      </c>
      <c r="G153" s="279">
        <v>5186</v>
      </c>
      <c r="H153" s="189">
        <v>89.82</v>
      </c>
      <c r="I153" s="195">
        <v>19.149999999999999</v>
      </c>
    </row>
    <row r="154" spans="2:9" ht="27" customHeight="1" x14ac:dyDescent="0.25">
      <c r="B154" s="58">
        <v>7</v>
      </c>
      <c r="C154" s="85" t="s">
        <v>297</v>
      </c>
      <c r="D154" s="225">
        <v>799</v>
      </c>
      <c r="E154" s="56">
        <v>1499</v>
      </c>
      <c r="F154" s="279">
        <v>767</v>
      </c>
      <c r="G154" s="279">
        <v>897</v>
      </c>
      <c r="H154" s="189">
        <v>67.11</v>
      </c>
      <c r="I154" s="195">
        <v>95.44</v>
      </c>
    </row>
    <row r="155" spans="2:9" ht="27" customHeight="1" x14ac:dyDescent="0.25">
      <c r="B155" s="58">
        <v>8</v>
      </c>
      <c r="C155" s="85" t="s">
        <v>298</v>
      </c>
      <c r="D155" s="225">
        <v>69</v>
      </c>
      <c r="E155" s="56">
        <v>106</v>
      </c>
      <c r="F155" s="279">
        <v>62</v>
      </c>
      <c r="G155" s="279">
        <v>129</v>
      </c>
      <c r="H155" s="189">
        <v>-17.829999999999998</v>
      </c>
      <c r="I155" s="195">
        <v>70.97</v>
      </c>
    </row>
    <row r="156" spans="2:9" ht="27" customHeight="1" thickBot="1" x14ac:dyDescent="0.3">
      <c r="B156" s="58">
        <v>9</v>
      </c>
      <c r="C156" s="86" t="s">
        <v>299</v>
      </c>
      <c r="D156" s="241">
        <v>118</v>
      </c>
      <c r="E156" s="63">
        <v>86</v>
      </c>
      <c r="F156" s="283">
        <v>118</v>
      </c>
      <c r="G156" s="283">
        <v>169</v>
      </c>
      <c r="H156" s="196">
        <v>-49.11</v>
      </c>
      <c r="I156" s="197">
        <v>-27.12</v>
      </c>
    </row>
    <row r="157" spans="2:9" ht="27" customHeight="1" x14ac:dyDescent="0.25">
      <c r="B157" s="58">
        <v>1</v>
      </c>
      <c r="C157" s="99" t="s">
        <v>114</v>
      </c>
      <c r="D157" s="225">
        <v>3248589</v>
      </c>
      <c r="E157" s="68">
        <v>3267035</v>
      </c>
      <c r="F157" s="69">
        <v>3136993</v>
      </c>
      <c r="G157" s="69">
        <v>2852196</v>
      </c>
      <c r="H157" s="189">
        <v>14.54</v>
      </c>
      <c r="I157" s="195">
        <v>4.1500000000000004</v>
      </c>
    </row>
    <row r="158" spans="2:9" ht="27" customHeight="1" x14ac:dyDescent="0.25">
      <c r="B158" s="58">
        <v>2</v>
      </c>
      <c r="C158" s="85" t="s">
        <v>174</v>
      </c>
      <c r="D158" s="225">
        <v>167995</v>
      </c>
      <c r="E158" s="56">
        <v>264391</v>
      </c>
      <c r="F158" s="279">
        <v>167933</v>
      </c>
      <c r="G158" s="279">
        <v>163331</v>
      </c>
      <c r="H158" s="189">
        <v>61.87</v>
      </c>
      <c r="I158" s="195">
        <v>57.44</v>
      </c>
    </row>
    <row r="159" spans="2:9" ht="27" customHeight="1" thickBot="1" x14ac:dyDescent="0.3">
      <c r="B159" s="58">
        <v>3</v>
      </c>
      <c r="C159" s="86" t="s">
        <v>119</v>
      </c>
      <c r="D159" s="241">
        <v>149710</v>
      </c>
      <c r="E159" s="63">
        <v>158062</v>
      </c>
      <c r="F159" s="283">
        <v>143194</v>
      </c>
      <c r="G159" s="283">
        <v>145697</v>
      </c>
      <c r="H159" s="196">
        <v>8.49</v>
      </c>
      <c r="I159" s="197">
        <v>10.38</v>
      </c>
    </row>
    <row r="160" spans="2:9" ht="26.4" x14ac:dyDescent="0.25">
      <c r="B160" s="61"/>
      <c r="C160" s="87"/>
      <c r="D160" s="59"/>
      <c r="E160" s="59"/>
      <c r="F160" s="59"/>
      <c r="G160" s="200"/>
      <c r="H160" s="201"/>
    </row>
    <row r="161" spans="2:9" ht="26.4" x14ac:dyDescent="0.25">
      <c r="B161" s="61"/>
      <c r="C161" s="87"/>
      <c r="D161" s="59"/>
      <c r="E161" s="59"/>
      <c r="F161" s="59"/>
      <c r="G161" s="200"/>
      <c r="H161" s="201"/>
    </row>
    <row r="162" spans="2:9" ht="26.4" x14ac:dyDescent="0.25">
      <c r="B162" s="61"/>
      <c r="C162" s="87"/>
      <c r="D162" s="59"/>
      <c r="E162" s="59"/>
      <c r="F162" s="59"/>
      <c r="G162" s="200"/>
      <c r="H162" s="201"/>
    </row>
    <row r="163" spans="2:9" ht="27" customHeight="1" x14ac:dyDescent="0.25">
      <c r="B163" s="293" t="s">
        <v>313</v>
      </c>
      <c r="C163" s="293"/>
      <c r="D163" s="293"/>
      <c r="E163" s="293"/>
      <c r="F163" s="293"/>
      <c r="G163" s="293"/>
      <c r="H163" s="293"/>
      <c r="I163" s="293"/>
    </row>
    <row r="164" spans="2:9" ht="27" customHeight="1" x14ac:dyDescent="0.25">
      <c r="B164" s="293" t="s">
        <v>331</v>
      </c>
      <c r="C164" s="293"/>
      <c r="D164" s="293"/>
      <c r="E164" s="293"/>
      <c r="F164" s="293"/>
      <c r="G164" s="293"/>
      <c r="H164" s="293"/>
      <c r="I164" s="293"/>
    </row>
    <row r="165" spans="2:9" ht="27" customHeight="1" x14ac:dyDescent="0.25">
      <c r="B165" s="293" t="s">
        <v>345</v>
      </c>
      <c r="C165" s="293"/>
      <c r="D165" s="293"/>
      <c r="E165" s="293"/>
      <c r="F165" s="293"/>
      <c r="G165" s="293"/>
      <c r="H165" s="293"/>
      <c r="I165" s="293"/>
    </row>
    <row r="166" spans="2:9" ht="27" customHeight="1" thickBot="1" x14ac:dyDescent="0.3">
      <c r="D166" s="34"/>
    </row>
    <row r="167" spans="2:9" ht="27" customHeight="1" x14ac:dyDescent="0.25">
      <c r="B167" s="70" t="s">
        <v>172</v>
      </c>
      <c r="C167" s="64" t="s">
        <v>173</v>
      </c>
      <c r="D167" s="223"/>
      <c r="E167" s="294" t="s">
        <v>162</v>
      </c>
      <c r="F167" s="295"/>
      <c r="G167" s="295"/>
      <c r="H167" s="64" t="s">
        <v>147</v>
      </c>
      <c r="I167" s="65" t="s">
        <v>147</v>
      </c>
    </row>
    <row r="168" spans="2:9" ht="27" customHeight="1" x14ac:dyDescent="0.25">
      <c r="B168" s="71"/>
      <c r="C168" s="53"/>
      <c r="D168" s="224" t="s">
        <v>344</v>
      </c>
      <c r="E168" s="149" t="s">
        <v>338</v>
      </c>
      <c r="F168" s="54">
        <v>2016</v>
      </c>
      <c r="G168" s="80">
        <v>2015</v>
      </c>
      <c r="H168" s="55" t="s">
        <v>163</v>
      </c>
      <c r="I168" s="72" t="s">
        <v>163</v>
      </c>
    </row>
    <row r="169" spans="2:9" ht="27" customHeight="1" thickBot="1" x14ac:dyDescent="0.3">
      <c r="B169" s="66"/>
      <c r="C169" s="67"/>
      <c r="D169" s="155"/>
      <c r="E169" s="73"/>
      <c r="F169" s="74"/>
      <c r="G169" s="81"/>
      <c r="H169" s="105" t="s">
        <v>339</v>
      </c>
      <c r="I169" s="104" t="s">
        <v>340</v>
      </c>
    </row>
    <row r="170" spans="2:9" ht="27" customHeight="1" x14ac:dyDescent="0.25">
      <c r="B170" s="58">
        <v>1</v>
      </c>
      <c r="C170" s="84" t="s">
        <v>178</v>
      </c>
      <c r="D170" s="227">
        <v>4933</v>
      </c>
      <c r="E170" s="57">
        <v>4008</v>
      </c>
      <c r="F170" s="281">
        <v>4763</v>
      </c>
      <c r="G170" s="281">
        <v>6675</v>
      </c>
      <c r="H170" s="202">
        <v>-39.96</v>
      </c>
      <c r="I170" s="203">
        <v>-15.85</v>
      </c>
    </row>
    <row r="171" spans="2:9" ht="27" customHeight="1" x14ac:dyDescent="0.25">
      <c r="B171" s="58">
        <v>2</v>
      </c>
      <c r="C171" s="99" t="s">
        <v>122</v>
      </c>
      <c r="D171" s="225">
        <v>972</v>
      </c>
      <c r="E171" s="56">
        <v>1263</v>
      </c>
      <c r="F171" s="279">
        <v>705</v>
      </c>
      <c r="G171" s="279">
        <v>1389</v>
      </c>
      <c r="H171" s="189">
        <v>-9.07</v>
      </c>
      <c r="I171" s="195">
        <v>79.150000000000006</v>
      </c>
    </row>
    <row r="172" spans="2:9" ht="27" customHeight="1" x14ac:dyDescent="0.25">
      <c r="B172" s="58">
        <v>3</v>
      </c>
      <c r="C172" s="99" t="s">
        <v>123</v>
      </c>
      <c r="D172" s="225">
        <v>995</v>
      </c>
      <c r="E172" s="56">
        <v>936</v>
      </c>
      <c r="F172" s="279">
        <v>928</v>
      </c>
      <c r="G172" s="279">
        <v>1613</v>
      </c>
      <c r="H172" s="189">
        <v>-41.97</v>
      </c>
      <c r="I172" s="195">
        <v>0.86</v>
      </c>
    </row>
    <row r="173" spans="2:9" ht="27" customHeight="1" x14ac:dyDescent="0.25">
      <c r="B173" s="58">
        <v>4</v>
      </c>
      <c r="C173" s="99" t="s">
        <v>124</v>
      </c>
      <c r="D173" s="225">
        <v>1057</v>
      </c>
      <c r="E173" s="56">
        <v>925</v>
      </c>
      <c r="F173" s="279">
        <v>1009</v>
      </c>
      <c r="G173" s="279">
        <v>1857</v>
      </c>
      <c r="H173" s="189">
        <v>-50.19</v>
      </c>
      <c r="I173" s="195">
        <v>-8.33</v>
      </c>
    </row>
    <row r="174" spans="2:9" ht="27" customHeight="1" x14ac:dyDescent="0.25">
      <c r="B174" s="58">
        <v>5</v>
      </c>
      <c r="C174" s="99" t="s">
        <v>204</v>
      </c>
      <c r="D174" s="225">
        <v>636</v>
      </c>
      <c r="E174" s="56">
        <v>548</v>
      </c>
      <c r="F174" s="279">
        <v>628</v>
      </c>
      <c r="G174" s="279">
        <v>667</v>
      </c>
      <c r="H174" s="189">
        <v>-17.84</v>
      </c>
      <c r="I174" s="195">
        <v>-12.74</v>
      </c>
    </row>
    <row r="175" spans="2:9" ht="27" customHeight="1" x14ac:dyDescent="0.25">
      <c r="B175" s="58">
        <v>6</v>
      </c>
      <c r="C175" s="99" t="s">
        <v>206</v>
      </c>
      <c r="D175" s="225">
        <v>76</v>
      </c>
      <c r="E175" s="56">
        <v>280</v>
      </c>
      <c r="F175" s="279">
        <v>56</v>
      </c>
      <c r="G175" s="279">
        <v>0</v>
      </c>
      <c r="H175" s="189" t="e">
        <v>#DIV/0!</v>
      </c>
      <c r="I175" s="195">
        <v>400</v>
      </c>
    </row>
    <row r="176" spans="2:9" ht="27" customHeight="1" x14ac:dyDescent="0.25">
      <c r="B176" s="58">
        <v>7</v>
      </c>
      <c r="C176" s="99" t="s">
        <v>203</v>
      </c>
      <c r="D176" s="225">
        <v>371</v>
      </c>
      <c r="E176" s="56">
        <v>235</v>
      </c>
      <c r="F176" s="279">
        <v>337</v>
      </c>
      <c r="G176" s="279">
        <v>586</v>
      </c>
      <c r="H176" s="189">
        <v>-59.9</v>
      </c>
      <c r="I176" s="195">
        <v>-30.27</v>
      </c>
    </row>
    <row r="177" spans="2:9" ht="27" customHeight="1" x14ac:dyDescent="0.25">
      <c r="B177" s="58">
        <v>8</v>
      </c>
      <c r="C177" s="99" t="s">
        <v>205</v>
      </c>
      <c r="D177" s="225">
        <v>154</v>
      </c>
      <c r="E177" s="56">
        <v>130</v>
      </c>
      <c r="F177" s="279">
        <v>154</v>
      </c>
      <c r="G177" s="279">
        <v>211</v>
      </c>
      <c r="H177" s="189">
        <v>-38.39</v>
      </c>
      <c r="I177" s="195">
        <v>-15.58</v>
      </c>
    </row>
    <row r="178" spans="2:9" ht="27" customHeight="1" thickBot="1" x14ac:dyDescent="0.3">
      <c r="B178" s="58">
        <v>9</v>
      </c>
      <c r="C178" s="181" t="s">
        <v>202</v>
      </c>
      <c r="D178" s="241">
        <v>4</v>
      </c>
      <c r="E178" s="110">
        <v>0</v>
      </c>
      <c r="F178" s="282">
        <v>4</v>
      </c>
      <c r="G178" s="282">
        <v>68</v>
      </c>
      <c r="H178" s="196">
        <v>-100</v>
      </c>
      <c r="I178" s="197">
        <v>-100</v>
      </c>
    </row>
    <row r="179" spans="2:9" thickBot="1" x14ac:dyDescent="0.3">
      <c r="B179" s="61"/>
      <c r="C179" s="87" t="s">
        <v>245</v>
      </c>
      <c r="D179" s="246">
        <v>9198</v>
      </c>
      <c r="E179" s="212">
        <v>8325</v>
      </c>
      <c r="F179" s="241">
        <v>8584</v>
      </c>
      <c r="G179" s="241">
        <v>13066</v>
      </c>
      <c r="H179" s="196">
        <v>-36.29</v>
      </c>
      <c r="I179" s="197">
        <v>-3.02</v>
      </c>
    </row>
    <row r="180" spans="2:9" ht="26.4" x14ac:dyDescent="0.25">
      <c r="B180" s="61"/>
      <c r="C180" s="87"/>
      <c r="D180" s="59"/>
      <c r="E180" s="60"/>
      <c r="F180" s="60"/>
      <c r="G180" s="200"/>
      <c r="H180" s="201"/>
    </row>
    <row r="181" spans="2:9" ht="26.4" x14ac:dyDescent="0.25">
      <c r="B181" s="61"/>
      <c r="C181" s="87"/>
      <c r="D181" s="59"/>
      <c r="E181" s="60"/>
      <c r="F181" s="60"/>
      <c r="G181" s="200"/>
      <c r="H181" s="201"/>
    </row>
    <row r="182" spans="2:9" ht="27" customHeight="1" x14ac:dyDescent="0.25">
      <c r="B182" s="293" t="s">
        <v>314</v>
      </c>
      <c r="C182" s="293"/>
      <c r="D182" s="293"/>
      <c r="E182" s="293"/>
      <c r="F182" s="293"/>
      <c r="G182" s="293"/>
      <c r="H182" s="293"/>
      <c r="I182" s="293"/>
    </row>
    <row r="183" spans="2:9" ht="27" customHeight="1" x14ac:dyDescent="0.25">
      <c r="B183" s="293" t="s">
        <v>331</v>
      </c>
      <c r="C183" s="293"/>
      <c r="D183" s="293"/>
      <c r="E183" s="293"/>
      <c r="F183" s="293"/>
      <c r="G183" s="293"/>
      <c r="H183" s="293"/>
      <c r="I183" s="293"/>
    </row>
    <row r="184" spans="2:9" ht="27" customHeight="1" x14ac:dyDescent="0.25">
      <c r="B184" s="293" t="s">
        <v>345</v>
      </c>
      <c r="C184" s="293"/>
      <c r="D184" s="293"/>
      <c r="E184" s="293"/>
      <c r="F184" s="293"/>
      <c r="G184" s="293"/>
      <c r="H184" s="293"/>
      <c r="I184" s="293"/>
    </row>
    <row r="185" spans="2:9" ht="27" customHeight="1" thickBot="1" x14ac:dyDescent="0.3">
      <c r="D185" s="34"/>
    </row>
    <row r="186" spans="2:9" ht="27" customHeight="1" x14ac:dyDescent="0.25">
      <c r="B186" s="70" t="s">
        <v>172</v>
      </c>
      <c r="C186" s="100" t="s">
        <v>173</v>
      </c>
      <c r="D186" s="223"/>
      <c r="E186" s="294" t="s">
        <v>162</v>
      </c>
      <c r="F186" s="295"/>
      <c r="G186" s="295"/>
      <c r="H186" s="64" t="s">
        <v>147</v>
      </c>
      <c r="I186" s="65" t="s">
        <v>147</v>
      </c>
    </row>
    <row r="187" spans="2:9" ht="27" customHeight="1" x14ac:dyDescent="0.25">
      <c r="B187" s="71"/>
      <c r="C187" s="154"/>
      <c r="D187" s="224" t="s">
        <v>344</v>
      </c>
      <c r="E187" s="149" t="s">
        <v>338</v>
      </c>
      <c r="F187" s="54">
        <v>2016</v>
      </c>
      <c r="G187" s="80">
        <v>2015</v>
      </c>
      <c r="H187" s="55" t="s">
        <v>163</v>
      </c>
      <c r="I187" s="72" t="s">
        <v>163</v>
      </c>
    </row>
    <row r="188" spans="2:9" ht="27" customHeight="1" thickBot="1" x14ac:dyDescent="0.3">
      <c r="B188" s="66"/>
      <c r="C188" s="155"/>
      <c r="D188" s="155"/>
      <c r="E188" s="73"/>
      <c r="F188" s="74"/>
      <c r="G188" s="81"/>
      <c r="H188" s="105" t="s">
        <v>339</v>
      </c>
      <c r="I188" s="104" t="s">
        <v>340</v>
      </c>
    </row>
    <row r="189" spans="2:9" ht="27" customHeight="1" x14ac:dyDescent="0.25">
      <c r="B189" s="98">
        <v>1</v>
      </c>
      <c r="C189" s="85" t="s">
        <v>216</v>
      </c>
      <c r="D189" s="226">
        <v>23672</v>
      </c>
      <c r="E189" s="56">
        <v>29888</v>
      </c>
      <c r="F189" s="279">
        <v>22829</v>
      </c>
      <c r="G189" s="279">
        <v>23334</v>
      </c>
      <c r="H189" s="189">
        <v>28.09</v>
      </c>
      <c r="I189" s="195">
        <v>30.92</v>
      </c>
    </row>
    <row r="190" spans="2:9" ht="27" customHeight="1" x14ac:dyDescent="0.25">
      <c r="B190" s="98">
        <v>2</v>
      </c>
      <c r="C190" s="85" t="s">
        <v>177</v>
      </c>
      <c r="D190" s="225">
        <v>17979</v>
      </c>
      <c r="E190" s="56">
        <v>17498</v>
      </c>
      <c r="F190" s="279">
        <v>16414</v>
      </c>
      <c r="G190" s="279">
        <v>15335</v>
      </c>
      <c r="H190" s="189">
        <v>14.1</v>
      </c>
      <c r="I190" s="195">
        <v>6.6</v>
      </c>
    </row>
    <row r="191" spans="2:9" ht="27" customHeight="1" x14ac:dyDescent="0.25">
      <c r="B191" s="98">
        <v>3</v>
      </c>
      <c r="C191" s="85" t="s">
        <v>209</v>
      </c>
      <c r="D191" s="225">
        <v>10160</v>
      </c>
      <c r="E191" s="56">
        <v>13230</v>
      </c>
      <c r="F191" s="279">
        <v>9546</v>
      </c>
      <c r="G191" s="279">
        <v>8250</v>
      </c>
      <c r="H191" s="189">
        <v>60.36</v>
      </c>
      <c r="I191" s="195">
        <v>38.590000000000003</v>
      </c>
    </row>
    <row r="192" spans="2:9" ht="26.4" x14ac:dyDescent="0.25">
      <c r="B192" s="98">
        <v>4</v>
      </c>
      <c r="C192" s="85" t="s">
        <v>212</v>
      </c>
      <c r="D192" s="226">
        <v>1467</v>
      </c>
      <c r="E192" s="56">
        <v>1581</v>
      </c>
      <c r="F192" s="279">
        <v>1427</v>
      </c>
      <c r="G192" s="279">
        <v>869</v>
      </c>
      <c r="H192" s="189">
        <v>81.93</v>
      </c>
      <c r="I192" s="195">
        <v>10.79</v>
      </c>
    </row>
    <row r="193" spans="2:9" ht="27" customHeight="1" x14ac:dyDescent="0.25">
      <c r="B193" s="98">
        <v>5</v>
      </c>
      <c r="C193" s="85" t="s">
        <v>210</v>
      </c>
      <c r="D193" s="225">
        <v>165</v>
      </c>
      <c r="E193" s="56">
        <v>264</v>
      </c>
      <c r="F193" s="279">
        <v>165</v>
      </c>
      <c r="G193" s="279">
        <v>143</v>
      </c>
      <c r="H193" s="189">
        <v>84.62</v>
      </c>
      <c r="I193" s="195">
        <v>60</v>
      </c>
    </row>
    <row r="194" spans="2:9" ht="27" customHeight="1" x14ac:dyDescent="0.25">
      <c r="B194" s="98">
        <v>6</v>
      </c>
      <c r="C194" s="85" t="s">
        <v>211</v>
      </c>
      <c r="D194" s="225">
        <v>456</v>
      </c>
      <c r="E194" s="56">
        <v>241</v>
      </c>
      <c r="F194" s="279">
        <v>420</v>
      </c>
      <c r="G194" s="279">
        <v>1086</v>
      </c>
      <c r="H194" s="189">
        <v>-77.81</v>
      </c>
      <c r="I194" s="195">
        <v>-42.62</v>
      </c>
    </row>
    <row r="195" spans="2:9" ht="26.4" x14ac:dyDescent="0.25">
      <c r="B195" s="98">
        <v>7</v>
      </c>
      <c r="C195" s="85" t="s">
        <v>217</v>
      </c>
      <c r="D195" s="226">
        <v>0</v>
      </c>
      <c r="E195" s="56">
        <v>48</v>
      </c>
      <c r="F195" s="279">
        <v>0</v>
      </c>
      <c r="G195" s="279">
        <v>0</v>
      </c>
      <c r="H195" s="189" t="e">
        <v>#DIV/0!</v>
      </c>
      <c r="I195" s="195" t="e">
        <v>#DIV/0!</v>
      </c>
    </row>
    <row r="196" spans="2:9" ht="27" customHeight="1" x14ac:dyDescent="0.25">
      <c r="B196" s="98">
        <v>8</v>
      </c>
      <c r="C196" s="85" t="s">
        <v>218</v>
      </c>
      <c r="D196" s="225">
        <v>14</v>
      </c>
      <c r="E196" s="56">
        <v>18</v>
      </c>
      <c r="F196" s="279">
        <v>14</v>
      </c>
      <c r="G196" s="279">
        <v>60</v>
      </c>
      <c r="H196" s="189">
        <v>-70</v>
      </c>
      <c r="I196" s="195">
        <v>28.57</v>
      </c>
    </row>
    <row r="197" spans="2:9" ht="27" customHeight="1" x14ac:dyDescent="0.25">
      <c r="B197" s="98">
        <v>9</v>
      </c>
      <c r="C197" s="99" t="s">
        <v>213</v>
      </c>
      <c r="D197" s="226">
        <v>4</v>
      </c>
      <c r="E197" s="68">
        <v>4</v>
      </c>
      <c r="F197" s="69">
        <v>4</v>
      </c>
      <c r="G197" s="69">
        <v>5</v>
      </c>
      <c r="H197" s="189">
        <v>-20</v>
      </c>
      <c r="I197" s="195">
        <v>0</v>
      </c>
    </row>
    <row r="198" spans="2:9" ht="27" customHeight="1" x14ac:dyDescent="0.25">
      <c r="B198" s="98">
        <v>10</v>
      </c>
      <c r="C198" s="85" t="s">
        <v>214</v>
      </c>
      <c r="D198" s="226">
        <v>0</v>
      </c>
      <c r="E198" s="56">
        <v>0</v>
      </c>
      <c r="F198" s="279">
        <v>0</v>
      </c>
      <c r="G198" s="279">
        <v>0</v>
      </c>
      <c r="H198" s="189" t="e">
        <v>#DIV/0!</v>
      </c>
      <c r="I198" s="195" t="e">
        <v>#DIV/0!</v>
      </c>
    </row>
    <row r="199" spans="2:9" thickBot="1" x14ac:dyDescent="0.3">
      <c r="B199" s="98">
        <v>11</v>
      </c>
      <c r="C199" s="86" t="s">
        <v>215</v>
      </c>
      <c r="D199" s="230">
        <v>0</v>
      </c>
      <c r="E199" s="235">
        <v>0</v>
      </c>
      <c r="F199" s="285">
        <v>0</v>
      </c>
      <c r="G199" s="285">
        <v>0</v>
      </c>
      <c r="H199" s="232" t="e">
        <v>#DIV/0!</v>
      </c>
      <c r="I199" s="233" t="e">
        <v>#DIV/0!</v>
      </c>
    </row>
    <row r="200" spans="2:9" thickBot="1" x14ac:dyDescent="0.3">
      <c r="B200" s="61"/>
      <c r="C200" s="87" t="s">
        <v>249</v>
      </c>
      <c r="D200" s="229">
        <v>53917</v>
      </c>
      <c r="E200" s="97">
        <v>62772</v>
      </c>
      <c r="F200" s="284">
        <v>50819</v>
      </c>
      <c r="G200" s="284">
        <v>49082</v>
      </c>
      <c r="H200" s="204">
        <v>27.89</v>
      </c>
      <c r="I200" s="199">
        <v>23.52</v>
      </c>
    </row>
    <row r="201" spans="2:9" ht="26.4" x14ac:dyDescent="0.25">
      <c r="B201" s="61"/>
      <c r="C201" s="87"/>
      <c r="D201" s="59"/>
      <c r="E201" s="60"/>
      <c r="F201" s="60"/>
      <c r="G201" s="200"/>
      <c r="H201" s="201"/>
    </row>
    <row r="202" spans="2:9" ht="26.4" x14ac:dyDescent="0.25">
      <c r="B202" s="61"/>
      <c r="C202" s="87"/>
      <c r="D202" s="59"/>
      <c r="E202" s="60"/>
      <c r="F202" s="60"/>
      <c r="G202" s="200"/>
      <c r="H202" s="201"/>
    </row>
    <row r="203" spans="2:9" ht="27" customHeight="1" x14ac:dyDescent="0.25">
      <c r="B203" s="293" t="s">
        <v>315</v>
      </c>
      <c r="C203" s="293"/>
      <c r="D203" s="293"/>
      <c r="E203" s="293"/>
      <c r="F203" s="293"/>
      <c r="G203" s="293"/>
      <c r="H203" s="293"/>
      <c r="I203" s="293"/>
    </row>
    <row r="204" spans="2:9" ht="27" customHeight="1" x14ac:dyDescent="0.25">
      <c r="B204" s="293" t="s">
        <v>331</v>
      </c>
      <c r="C204" s="293"/>
      <c r="D204" s="293"/>
      <c r="E204" s="293"/>
      <c r="F204" s="293"/>
      <c r="G204" s="293"/>
      <c r="H204" s="293"/>
      <c r="I204" s="293"/>
    </row>
    <row r="205" spans="2:9" ht="27" customHeight="1" x14ac:dyDescent="0.25">
      <c r="B205" s="293" t="s">
        <v>345</v>
      </c>
      <c r="C205" s="293"/>
      <c r="D205" s="293"/>
      <c r="E205" s="293"/>
      <c r="F205" s="293"/>
      <c r="G205" s="293"/>
      <c r="H205" s="293"/>
      <c r="I205" s="293"/>
    </row>
    <row r="206" spans="2:9" ht="27" customHeight="1" thickBot="1" x14ac:dyDescent="0.3">
      <c r="D206" s="34"/>
    </row>
    <row r="207" spans="2:9" ht="27" customHeight="1" x14ac:dyDescent="0.25">
      <c r="B207" s="70" t="s">
        <v>172</v>
      </c>
      <c r="C207" s="64" t="s">
        <v>173</v>
      </c>
      <c r="D207" s="223"/>
      <c r="E207" s="294" t="s">
        <v>162</v>
      </c>
      <c r="F207" s="295"/>
      <c r="G207" s="295"/>
      <c r="H207" s="64" t="s">
        <v>147</v>
      </c>
      <c r="I207" s="65" t="s">
        <v>147</v>
      </c>
    </row>
    <row r="208" spans="2:9" ht="27" customHeight="1" x14ac:dyDescent="0.25">
      <c r="B208" s="71"/>
      <c r="C208" s="53"/>
      <c r="D208" s="224" t="s">
        <v>344</v>
      </c>
      <c r="E208" s="149" t="s">
        <v>338</v>
      </c>
      <c r="F208" s="54">
        <v>2016</v>
      </c>
      <c r="G208" s="80">
        <v>2015</v>
      </c>
      <c r="H208" s="55" t="s">
        <v>163</v>
      </c>
      <c r="I208" s="72" t="s">
        <v>163</v>
      </c>
    </row>
    <row r="209" spans="2:9" ht="27" customHeight="1" thickBot="1" x14ac:dyDescent="0.3">
      <c r="B209" s="66"/>
      <c r="C209" s="67"/>
      <c r="D209" s="155"/>
      <c r="E209" s="73"/>
      <c r="F209" s="74"/>
      <c r="G209" s="81"/>
      <c r="H209" s="105" t="s">
        <v>339</v>
      </c>
      <c r="I209" s="104" t="s">
        <v>340</v>
      </c>
    </row>
    <row r="210" spans="2:9" ht="26.4" x14ac:dyDescent="0.25">
      <c r="B210" s="58">
        <v>1</v>
      </c>
      <c r="C210" s="84" t="s">
        <v>221</v>
      </c>
      <c r="D210" s="227">
        <v>7055</v>
      </c>
      <c r="E210" s="57">
        <v>8063</v>
      </c>
      <c r="F210" s="281">
        <v>6564</v>
      </c>
      <c r="G210" s="281">
        <v>6731</v>
      </c>
      <c r="H210" s="202">
        <v>19.79</v>
      </c>
      <c r="I210" s="203">
        <v>22.84</v>
      </c>
    </row>
    <row r="211" spans="2:9" ht="26.4" x14ac:dyDescent="0.25">
      <c r="B211" s="58">
        <v>2</v>
      </c>
      <c r="C211" s="99" t="s">
        <v>222</v>
      </c>
      <c r="D211" s="226">
        <v>908</v>
      </c>
      <c r="E211" s="68">
        <v>575</v>
      </c>
      <c r="F211" s="69">
        <v>806</v>
      </c>
      <c r="G211" s="69">
        <v>850</v>
      </c>
      <c r="H211" s="189">
        <v>-32.35</v>
      </c>
      <c r="I211" s="195">
        <v>-28.66</v>
      </c>
    </row>
    <row r="212" spans="2:9" ht="26.4" x14ac:dyDescent="0.25">
      <c r="B212" s="58">
        <v>3</v>
      </c>
      <c r="C212" s="99" t="s">
        <v>220</v>
      </c>
      <c r="D212" s="225">
        <v>598</v>
      </c>
      <c r="E212" s="68">
        <v>514</v>
      </c>
      <c r="F212" s="69">
        <v>557</v>
      </c>
      <c r="G212" s="69">
        <v>793</v>
      </c>
      <c r="H212" s="189">
        <v>-35.18</v>
      </c>
      <c r="I212" s="195">
        <v>-7.72</v>
      </c>
    </row>
    <row r="213" spans="2:9" ht="26.4" x14ac:dyDescent="0.25">
      <c r="B213" s="58">
        <v>4</v>
      </c>
      <c r="C213" s="99" t="s">
        <v>224</v>
      </c>
      <c r="D213" s="225">
        <v>233</v>
      </c>
      <c r="E213" s="68">
        <v>280</v>
      </c>
      <c r="F213" s="69">
        <v>233</v>
      </c>
      <c r="G213" s="69">
        <v>250</v>
      </c>
      <c r="H213" s="189">
        <v>12</v>
      </c>
      <c r="I213" s="195">
        <v>20.170000000000002</v>
      </c>
    </row>
    <row r="214" spans="2:9" ht="26.4" x14ac:dyDescent="0.25">
      <c r="B214" s="58">
        <v>5</v>
      </c>
      <c r="C214" s="99" t="s">
        <v>223</v>
      </c>
      <c r="D214" s="225">
        <v>60</v>
      </c>
      <c r="E214" s="68">
        <v>234</v>
      </c>
      <c r="F214" s="69">
        <v>59</v>
      </c>
      <c r="G214" s="69">
        <v>102</v>
      </c>
      <c r="H214" s="189">
        <v>129.41</v>
      </c>
      <c r="I214" s="195">
        <v>296.61</v>
      </c>
    </row>
    <row r="215" spans="2:9" thickBot="1" x14ac:dyDescent="0.3">
      <c r="B215" s="58">
        <v>6</v>
      </c>
      <c r="C215" s="181" t="s">
        <v>225</v>
      </c>
      <c r="D215" s="228">
        <v>0</v>
      </c>
      <c r="E215" s="110">
        <v>4</v>
      </c>
      <c r="F215" s="282">
        <v>0</v>
      </c>
      <c r="G215" s="282">
        <v>63</v>
      </c>
      <c r="H215" s="196">
        <v>-93.65</v>
      </c>
      <c r="I215" s="197" t="e">
        <v>#DIV/0!</v>
      </c>
    </row>
    <row r="216" spans="2:9" thickBot="1" x14ac:dyDescent="0.3">
      <c r="B216" s="61"/>
      <c r="C216" s="87" t="s">
        <v>250</v>
      </c>
      <c r="D216" s="246">
        <v>8854</v>
      </c>
      <c r="E216" s="212">
        <v>9670</v>
      </c>
      <c r="F216" s="241">
        <v>8219</v>
      </c>
      <c r="G216" s="241">
        <v>8789</v>
      </c>
      <c r="H216" s="196">
        <v>10.02</v>
      </c>
      <c r="I216" s="197">
        <v>17.649999999999999</v>
      </c>
    </row>
    <row r="217" spans="2:9" ht="26.4" x14ac:dyDescent="0.25">
      <c r="B217" s="61"/>
      <c r="C217" s="87"/>
      <c r="D217" s="59"/>
      <c r="E217" s="60"/>
      <c r="F217" s="60"/>
      <c r="G217" s="200"/>
      <c r="H217" s="201"/>
    </row>
    <row r="218" spans="2:9" ht="26.4" x14ac:dyDescent="0.25">
      <c r="B218" s="61"/>
      <c r="C218" s="87"/>
      <c r="D218" s="59"/>
      <c r="E218" s="60"/>
      <c r="F218" s="60"/>
      <c r="G218" s="200"/>
      <c r="H218" s="201"/>
    </row>
    <row r="219" spans="2:9" ht="27" customHeight="1" x14ac:dyDescent="0.25">
      <c r="B219" s="293" t="s">
        <v>316</v>
      </c>
      <c r="C219" s="293"/>
      <c r="D219" s="293"/>
      <c r="E219" s="293"/>
      <c r="F219" s="293"/>
      <c r="G219" s="293"/>
      <c r="H219" s="293"/>
      <c r="I219" s="293"/>
    </row>
    <row r="220" spans="2:9" ht="27" customHeight="1" x14ac:dyDescent="0.25">
      <c r="B220" s="293" t="s">
        <v>331</v>
      </c>
      <c r="C220" s="293"/>
      <c r="D220" s="293"/>
      <c r="E220" s="293"/>
      <c r="F220" s="293"/>
      <c r="G220" s="293"/>
      <c r="H220" s="293"/>
      <c r="I220" s="293"/>
    </row>
    <row r="221" spans="2:9" ht="27" customHeight="1" x14ac:dyDescent="0.25">
      <c r="B221" s="293" t="s">
        <v>345</v>
      </c>
      <c r="C221" s="293"/>
      <c r="D221" s="293"/>
      <c r="E221" s="293"/>
      <c r="F221" s="293"/>
      <c r="G221" s="293"/>
      <c r="H221" s="293"/>
      <c r="I221" s="293"/>
    </row>
    <row r="222" spans="2:9" ht="27" customHeight="1" thickBot="1" x14ac:dyDescent="0.3">
      <c r="D222" s="34"/>
    </row>
    <row r="223" spans="2:9" ht="27" customHeight="1" x14ac:dyDescent="0.25">
      <c r="B223" s="70" t="s">
        <v>172</v>
      </c>
      <c r="C223" s="64" t="s">
        <v>173</v>
      </c>
      <c r="D223" s="223"/>
      <c r="E223" s="294" t="s">
        <v>162</v>
      </c>
      <c r="F223" s="295"/>
      <c r="G223" s="295"/>
      <c r="H223" s="64" t="s">
        <v>147</v>
      </c>
      <c r="I223" s="65" t="s">
        <v>147</v>
      </c>
    </row>
    <row r="224" spans="2:9" ht="27" customHeight="1" x14ac:dyDescent="0.25">
      <c r="B224" s="71"/>
      <c r="C224" s="53"/>
      <c r="D224" s="224" t="s">
        <v>344</v>
      </c>
      <c r="E224" s="149" t="s">
        <v>338</v>
      </c>
      <c r="F224" s="54">
        <v>2016</v>
      </c>
      <c r="G224" s="80">
        <v>2015</v>
      </c>
      <c r="H224" s="55" t="s">
        <v>163</v>
      </c>
      <c r="I224" s="72" t="s">
        <v>163</v>
      </c>
    </row>
    <row r="225" spans="2:9" ht="27" customHeight="1" thickBot="1" x14ac:dyDescent="0.3">
      <c r="B225" s="66"/>
      <c r="C225" s="67"/>
      <c r="D225" s="155"/>
      <c r="E225" s="73"/>
      <c r="F225" s="74"/>
      <c r="G225" s="81"/>
      <c r="H225" s="105" t="s">
        <v>339</v>
      </c>
      <c r="I225" s="104" t="s">
        <v>340</v>
      </c>
    </row>
    <row r="226" spans="2:9" ht="27" customHeight="1" x14ac:dyDescent="0.25">
      <c r="B226" s="58">
        <v>1</v>
      </c>
      <c r="C226" s="84" t="s">
        <v>175</v>
      </c>
      <c r="D226" s="227">
        <v>101284</v>
      </c>
      <c r="E226" s="57">
        <v>81904</v>
      </c>
      <c r="F226" s="281">
        <v>93889</v>
      </c>
      <c r="G226" s="281">
        <v>66014</v>
      </c>
      <c r="H226" s="202">
        <v>24.07</v>
      </c>
      <c r="I226" s="203">
        <v>-12.77</v>
      </c>
    </row>
    <row r="227" spans="2:9" ht="27" customHeight="1" x14ac:dyDescent="0.25">
      <c r="B227" s="58">
        <v>2</v>
      </c>
      <c r="C227" s="85" t="s">
        <v>120</v>
      </c>
      <c r="D227" s="225">
        <v>51315</v>
      </c>
      <c r="E227" s="68">
        <v>50578</v>
      </c>
      <c r="F227" s="69">
        <v>45862</v>
      </c>
      <c r="G227" s="69">
        <v>52529</v>
      </c>
      <c r="H227" s="189">
        <v>-3.71</v>
      </c>
      <c r="I227" s="195">
        <v>10.28</v>
      </c>
    </row>
    <row r="228" spans="2:9" ht="27" customHeight="1" x14ac:dyDescent="0.25">
      <c r="B228" s="58">
        <v>3</v>
      </c>
      <c r="C228" s="85" t="s">
        <v>121</v>
      </c>
      <c r="D228" s="225">
        <v>38836</v>
      </c>
      <c r="E228" s="68">
        <v>44102</v>
      </c>
      <c r="F228" s="69">
        <v>36925</v>
      </c>
      <c r="G228" s="69">
        <v>37189</v>
      </c>
      <c r="H228" s="189">
        <v>18.59</v>
      </c>
      <c r="I228" s="195">
        <v>19.440000000000001</v>
      </c>
    </row>
    <row r="229" spans="2:9" ht="27" customHeight="1" x14ac:dyDescent="0.25">
      <c r="B229" s="58">
        <v>4</v>
      </c>
      <c r="C229" s="85" t="s">
        <v>139</v>
      </c>
      <c r="D229" s="225">
        <v>1233</v>
      </c>
      <c r="E229" s="68">
        <v>6356</v>
      </c>
      <c r="F229" s="69">
        <v>1158</v>
      </c>
      <c r="G229" s="69">
        <v>3776</v>
      </c>
      <c r="H229" s="189">
        <v>68.33</v>
      </c>
      <c r="I229" s="195">
        <v>448.88</v>
      </c>
    </row>
    <row r="230" spans="2:9" ht="27" customHeight="1" x14ac:dyDescent="0.25">
      <c r="B230" s="58">
        <v>5</v>
      </c>
      <c r="C230" s="85" t="s">
        <v>227</v>
      </c>
      <c r="D230" s="225">
        <v>1937</v>
      </c>
      <c r="E230" s="68">
        <v>2142</v>
      </c>
      <c r="F230" s="69">
        <v>1814</v>
      </c>
      <c r="G230" s="69">
        <v>2560</v>
      </c>
      <c r="H230" s="189">
        <v>-16.329999999999998</v>
      </c>
      <c r="I230" s="195">
        <v>18.079999999999998</v>
      </c>
    </row>
    <row r="231" spans="2:9" ht="27" customHeight="1" x14ac:dyDescent="0.25">
      <c r="B231" s="58">
        <v>6</v>
      </c>
      <c r="C231" s="85" t="s">
        <v>228</v>
      </c>
      <c r="D231" s="225">
        <v>1642</v>
      </c>
      <c r="E231" s="68">
        <v>1296</v>
      </c>
      <c r="F231" s="69">
        <v>1513</v>
      </c>
      <c r="G231" s="69">
        <v>1213</v>
      </c>
      <c r="H231" s="189">
        <v>6.84</v>
      </c>
      <c r="I231" s="195">
        <v>-14.34</v>
      </c>
    </row>
    <row r="232" spans="2:9" ht="27" customHeight="1" x14ac:dyDescent="0.25">
      <c r="B232" s="58">
        <v>7</v>
      </c>
      <c r="C232" s="85" t="s">
        <v>229</v>
      </c>
      <c r="D232" s="225">
        <v>840</v>
      </c>
      <c r="E232" s="68">
        <v>895</v>
      </c>
      <c r="F232" s="69">
        <v>794</v>
      </c>
      <c r="G232" s="69">
        <v>1298</v>
      </c>
      <c r="H232" s="189">
        <v>-31.05</v>
      </c>
      <c r="I232" s="195">
        <v>12.72</v>
      </c>
    </row>
    <row r="233" spans="2:9" ht="27" customHeight="1" x14ac:dyDescent="0.25">
      <c r="B233" s="58">
        <v>9</v>
      </c>
      <c r="C233" s="85" t="s">
        <v>230</v>
      </c>
      <c r="D233" s="225">
        <v>95</v>
      </c>
      <c r="E233" s="68">
        <v>74</v>
      </c>
      <c r="F233" s="69">
        <v>95</v>
      </c>
      <c r="G233" s="69">
        <v>78</v>
      </c>
      <c r="H233" s="189">
        <v>-5.13</v>
      </c>
      <c r="I233" s="195">
        <v>-22.11</v>
      </c>
    </row>
    <row r="234" spans="2:9" ht="27" customHeight="1" thickBot="1" x14ac:dyDescent="0.3">
      <c r="B234" s="58">
        <v>8</v>
      </c>
      <c r="C234" s="86" t="s">
        <v>231</v>
      </c>
      <c r="D234" s="241">
        <v>105</v>
      </c>
      <c r="E234" s="110">
        <v>72</v>
      </c>
      <c r="F234" s="282">
        <v>83</v>
      </c>
      <c r="G234" s="282">
        <v>201</v>
      </c>
      <c r="H234" s="196">
        <v>-64.180000000000007</v>
      </c>
      <c r="I234" s="197">
        <v>-13.25</v>
      </c>
    </row>
    <row r="235" spans="2:9" thickBot="1" x14ac:dyDescent="0.3">
      <c r="B235" s="61"/>
      <c r="C235" s="87" t="s">
        <v>251</v>
      </c>
      <c r="D235" s="246">
        <v>197287</v>
      </c>
      <c r="E235" s="212">
        <v>187419</v>
      </c>
      <c r="F235" s="241">
        <v>182133</v>
      </c>
      <c r="G235" s="241">
        <v>164858</v>
      </c>
      <c r="H235" s="196">
        <v>13.69</v>
      </c>
      <c r="I235" s="197">
        <v>2.9</v>
      </c>
    </row>
    <row r="236" spans="2:9" ht="26.4" x14ac:dyDescent="0.25">
      <c r="B236" s="61"/>
      <c r="C236" s="87"/>
      <c r="D236" s="59"/>
      <c r="E236" s="60"/>
      <c r="F236" s="60"/>
      <c r="G236" s="200"/>
      <c r="H236" s="201"/>
    </row>
    <row r="237" spans="2:9" ht="26.4" x14ac:dyDescent="0.25">
      <c r="B237" s="61"/>
      <c r="C237" s="87"/>
      <c r="D237" s="59"/>
      <c r="E237" s="60"/>
      <c r="F237" s="60"/>
      <c r="G237" s="200"/>
      <c r="H237" s="201"/>
    </row>
    <row r="238" spans="2:9" ht="27" customHeight="1" x14ac:dyDescent="0.25">
      <c r="B238" s="293" t="s">
        <v>317</v>
      </c>
      <c r="C238" s="293"/>
      <c r="D238" s="293"/>
      <c r="E238" s="293"/>
      <c r="F238" s="293"/>
      <c r="G238" s="293"/>
      <c r="H238" s="293"/>
      <c r="I238" s="293"/>
    </row>
    <row r="239" spans="2:9" ht="27" customHeight="1" x14ac:dyDescent="0.25">
      <c r="B239" s="293" t="s">
        <v>331</v>
      </c>
      <c r="C239" s="293"/>
      <c r="D239" s="293"/>
      <c r="E239" s="293"/>
      <c r="F239" s="293"/>
      <c r="G239" s="293"/>
      <c r="H239" s="293"/>
      <c r="I239" s="293"/>
    </row>
    <row r="240" spans="2:9" ht="27" customHeight="1" x14ac:dyDescent="0.25">
      <c r="B240" s="293" t="s">
        <v>345</v>
      </c>
      <c r="C240" s="293"/>
      <c r="D240" s="293"/>
      <c r="E240" s="293"/>
      <c r="F240" s="293"/>
      <c r="G240" s="293"/>
      <c r="H240" s="293"/>
      <c r="I240" s="293"/>
    </row>
    <row r="241" spans="2:9" ht="27" customHeight="1" thickBot="1" x14ac:dyDescent="0.3">
      <c r="D241" s="34"/>
    </row>
    <row r="242" spans="2:9" ht="27" customHeight="1" x14ac:dyDescent="0.25">
      <c r="B242" s="70" t="s">
        <v>172</v>
      </c>
      <c r="C242" s="64" t="s">
        <v>173</v>
      </c>
      <c r="D242" s="223"/>
      <c r="E242" s="294" t="s">
        <v>162</v>
      </c>
      <c r="F242" s="295"/>
      <c r="G242" s="298"/>
      <c r="H242" s="64" t="s">
        <v>147</v>
      </c>
      <c r="I242" s="65" t="s">
        <v>147</v>
      </c>
    </row>
    <row r="243" spans="2:9" ht="27" customHeight="1" x14ac:dyDescent="0.25">
      <c r="B243" s="71"/>
      <c r="C243" s="53"/>
      <c r="D243" s="224" t="s">
        <v>344</v>
      </c>
      <c r="E243" s="149" t="s">
        <v>338</v>
      </c>
      <c r="F243" s="54">
        <v>2016</v>
      </c>
      <c r="G243" s="80">
        <v>2015</v>
      </c>
      <c r="H243" s="55" t="s">
        <v>163</v>
      </c>
      <c r="I243" s="72" t="s">
        <v>163</v>
      </c>
    </row>
    <row r="244" spans="2:9" ht="27" customHeight="1" thickBot="1" x14ac:dyDescent="0.3">
      <c r="B244" s="66"/>
      <c r="C244" s="67"/>
      <c r="D244" s="155"/>
      <c r="E244" s="73"/>
      <c r="F244" s="74"/>
      <c r="G244" s="81"/>
      <c r="H244" s="105" t="s">
        <v>339</v>
      </c>
      <c r="I244" s="104" t="s">
        <v>340</v>
      </c>
    </row>
    <row r="245" spans="2:9" ht="27" customHeight="1" x14ac:dyDescent="0.25">
      <c r="B245" s="58">
        <v>1</v>
      </c>
      <c r="C245" s="84" t="s">
        <v>280</v>
      </c>
      <c r="D245" s="227">
        <v>3248589</v>
      </c>
      <c r="E245" s="57">
        <v>3267035</v>
      </c>
      <c r="F245" s="281">
        <v>3136993</v>
      </c>
      <c r="G245" s="281">
        <v>2852196</v>
      </c>
      <c r="H245" s="202">
        <v>14.54</v>
      </c>
      <c r="I245" s="203">
        <v>4.1500000000000004</v>
      </c>
    </row>
    <row r="246" spans="2:9" ht="26.4" x14ac:dyDescent="0.25">
      <c r="B246" s="58">
        <v>2</v>
      </c>
      <c r="C246" s="85" t="s">
        <v>285</v>
      </c>
      <c r="D246" s="225">
        <v>224197</v>
      </c>
      <c r="E246" s="68">
        <v>273745</v>
      </c>
      <c r="F246" s="69">
        <v>217846</v>
      </c>
      <c r="G246" s="69">
        <v>180955</v>
      </c>
      <c r="H246" s="189">
        <v>51.28</v>
      </c>
      <c r="I246" s="195">
        <v>25.66</v>
      </c>
    </row>
    <row r="247" spans="2:9" ht="27" customHeight="1" x14ac:dyDescent="0.25">
      <c r="B247" s="58">
        <v>3</v>
      </c>
      <c r="C247" s="85" t="s">
        <v>282</v>
      </c>
      <c r="D247" s="225">
        <v>167995</v>
      </c>
      <c r="E247" s="68">
        <v>264391</v>
      </c>
      <c r="F247" s="69">
        <v>167933</v>
      </c>
      <c r="G247" s="69">
        <v>163331</v>
      </c>
      <c r="H247" s="189">
        <v>61.87</v>
      </c>
      <c r="I247" s="195">
        <v>57.44</v>
      </c>
    </row>
    <row r="248" spans="2:9" ht="26.4" x14ac:dyDescent="0.25">
      <c r="B248" s="58">
        <v>4</v>
      </c>
      <c r="C248" s="85" t="s">
        <v>281</v>
      </c>
      <c r="D248" s="225">
        <v>199162</v>
      </c>
      <c r="E248" s="56">
        <v>233677</v>
      </c>
      <c r="F248" s="279">
        <v>188429</v>
      </c>
      <c r="G248" s="279">
        <v>185261</v>
      </c>
      <c r="H248" s="189">
        <v>26.13</v>
      </c>
      <c r="I248" s="195">
        <v>24.01</v>
      </c>
    </row>
    <row r="249" spans="2:9" ht="27" customHeight="1" x14ac:dyDescent="0.25">
      <c r="B249" s="58">
        <v>5</v>
      </c>
      <c r="C249" s="85" t="s">
        <v>283</v>
      </c>
      <c r="D249" s="225">
        <v>149710</v>
      </c>
      <c r="E249" s="56">
        <v>158062</v>
      </c>
      <c r="F249" s="279">
        <v>143194</v>
      </c>
      <c r="G249" s="279">
        <v>145697</v>
      </c>
      <c r="H249" s="189">
        <v>8.49</v>
      </c>
      <c r="I249" s="195">
        <v>10.38</v>
      </c>
    </row>
    <row r="250" spans="2:9" ht="26.4" x14ac:dyDescent="0.25">
      <c r="B250" s="58">
        <v>6</v>
      </c>
      <c r="C250" s="85" t="s">
        <v>287</v>
      </c>
      <c r="D250" s="225">
        <v>95650</v>
      </c>
      <c r="E250" s="56">
        <v>97286</v>
      </c>
      <c r="F250" s="279">
        <v>91010</v>
      </c>
      <c r="G250" s="279">
        <v>76179</v>
      </c>
      <c r="H250" s="189">
        <v>27.71</v>
      </c>
      <c r="I250" s="195">
        <v>6.9</v>
      </c>
    </row>
    <row r="251" spans="2:9" ht="26.4" x14ac:dyDescent="0.25">
      <c r="B251" s="58">
        <v>7</v>
      </c>
      <c r="C251" s="85" t="s">
        <v>284</v>
      </c>
      <c r="D251" s="225">
        <v>50594</v>
      </c>
      <c r="E251" s="56">
        <v>61770</v>
      </c>
      <c r="F251" s="279">
        <v>48572</v>
      </c>
      <c r="G251" s="279">
        <v>67830</v>
      </c>
      <c r="H251" s="189">
        <v>-8.93</v>
      </c>
      <c r="I251" s="195">
        <v>27.17</v>
      </c>
    </row>
    <row r="252" spans="2:9" ht="26.4" x14ac:dyDescent="0.25">
      <c r="B252" s="58">
        <v>8</v>
      </c>
      <c r="C252" s="85" t="s">
        <v>286</v>
      </c>
      <c r="D252" s="225">
        <v>54129</v>
      </c>
      <c r="E252" s="56">
        <v>58327</v>
      </c>
      <c r="F252" s="279">
        <v>51959</v>
      </c>
      <c r="G252" s="279">
        <v>64038</v>
      </c>
      <c r="H252" s="189">
        <v>-8.92</v>
      </c>
      <c r="I252" s="195">
        <v>12.26</v>
      </c>
    </row>
    <row r="253" spans="2:9" ht="26.4" x14ac:dyDescent="0.25">
      <c r="B253" s="58">
        <v>9</v>
      </c>
      <c r="C253" s="85" t="s">
        <v>288</v>
      </c>
      <c r="D253" s="225">
        <v>37342</v>
      </c>
      <c r="E253" s="56">
        <v>35372</v>
      </c>
      <c r="F253" s="279">
        <v>23753</v>
      </c>
      <c r="G253" s="279">
        <v>27732</v>
      </c>
      <c r="H253" s="189">
        <v>27.55</v>
      </c>
      <c r="I253" s="195">
        <v>48.92</v>
      </c>
    </row>
    <row r="254" spans="2:9" ht="27" customHeight="1" x14ac:dyDescent="0.25">
      <c r="B254" s="58">
        <v>10</v>
      </c>
      <c r="C254" s="85" t="s">
        <v>289</v>
      </c>
      <c r="D254" s="225">
        <v>17288</v>
      </c>
      <c r="E254" s="68">
        <v>20243</v>
      </c>
      <c r="F254" s="69">
        <v>16220</v>
      </c>
      <c r="G254" s="69">
        <v>16753</v>
      </c>
      <c r="H254" s="189">
        <v>20.83</v>
      </c>
      <c r="I254" s="195">
        <v>24.8</v>
      </c>
    </row>
    <row r="255" spans="2:9" ht="26.4" x14ac:dyDescent="0.25">
      <c r="B255" s="58">
        <v>11</v>
      </c>
      <c r="C255" s="85" t="s">
        <v>290</v>
      </c>
      <c r="D255" s="225">
        <v>10137</v>
      </c>
      <c r="E255" s="68">
        <v>11235</v>
      </c>
      <c r="F255" s="69">
        <v>9723</v>
      </c>
      <c r="G255" s="69">
        <v>10880</v>
      </c>
      <c r="H255" s="189">
        <v>3.26</v>
      </c>
      <c r="I255" s="195">
        <v>15.55</v>
      </c>
    </row>
    <row r="256" spans="2:9" ht="26.4" x14ac:dyDescent="0.25">
      <c r="B256" s="58">
        <v>12</v>
      </c>
      <c r="C256" s="85" t="s">
        <v>293</v>
      </c>
      <c r="D256" s="225">
        <v>8694</v>
      </c>
      <c r="E256" s="56">
        <v>9844</v>
      </c>
      <c r="F256" s="279">
        <v>8262</v>
      </c>
      <c r="G256" s="279">
        <v>5186</v>
      </c>
      <c r="H256" s="189">
        <v>89.82</v>
      </c>
      <c r="I256" s="195">
        <v>19.149999999999999</v>
      </c>
    </row>
    <row r="257" spans="2:9" ht="26.4" x14ac:dyDescent="0.25">
      <c r="B257" s="58">
        <v>13</v>
      </c>
      <c r="C257" s="85" t="s">
        <v>291</v>
      </c>
      <c r="D257" s="225">
        <v>7212</v>
      </c>
      <c r="E257" s="56">
        <v>5765</v>
      </c>
      <c r="F257" s="279">
        <v>6769</v>
      </c>
      <c r="G257" s="279">
        <v>7166</v>
      </c>
      <c r="H257" s="189">
        <v>-19.55</v>
      </c>
      <c r="I257" s="195">
        <v>-14.83</v>
      </c>
    </row>
    <row r="258" spans="2:9" ht="26.4" x14ac:dyDescent="0.25">
      <c r="B258" s="58">
        <v>14</v>
      </c>
      <c r="C258" s="85" t="s">
        <v>292</v>
      </c>
      <c r="D258" s="225">
        <v>3694</v>
      </c>
      <c r="E258" s="56">
        <v>2187</v>
      </c>
      <c r="F258" s="279">
        <v>3420</v>
      </c>
      <c r="G258" s="279">
        <v>3935</v>
      </c>
      <c r="H258" s="189">
        <v>-44.42</v>
      </c>
      <c r="I258" s="195">
        <v>-36.049999999999997</v>
      </c>
    </row>
    <row r="259" spans="2:9" ht="26.4" x14ac:dyDescent="0.25">
      <c r="B259" s="58">
        <v>15</v>
      </c>
      <c r="C259" s="85" t="s">
        <v>296</v>
      </c>
      <c r="D259" s="225">
        <v>2301</v>
      </c>
      <c r="E259" s="56">
        <v>1747</v>
      </c>
      <c r="F259" s="279">
        <v>2218</v>
      </c>
      <c r="G259" s="279">
        <v>1494</v>
      </c>
      <c r="H259" s="189">
        <v>16.93</v>
      </c>
      <c r="I259" s="195">
        <v>-21.24</v>
      </c>
    </row>
    <row r="260" spans="2:9" ht="26.4" x14ac:dyDescent="0.25">
      <c r="B260" s="58">
        <v>16</v>
      </c>
      <c r="C260" s="85" t="s">
        <v>297</v>
      </c>
      <c r="D260" s="225">
        <v>799</v>
      </c>
      <c r="E260" s="56">
        <v>1499</v>
      </c>
      <c r="F260" s="279">
        <v>767</v>
      </c>
      <c r="G260" s="279">
        <v>897</v>
      </c>
      <c r="H260" s="189">
        <v>67.11</v>
      </c>
      <c r="I260" s="195">
        <v>95.44</v>
      </c>
    </row>
    <row r="261" spans="2:9" ht="26.4" x14ac:dyDescent="0.25">
      <c r="B261" s="58">
        <v>17</v>
      </c>
      <c r="C261" s="85" t="s">
        <v>294</v>
      </c>
      <c r="D261" s="225">
        <v>548</v>
      </c>
      <c r="E261" s="56">
        <v>1380</v>
      </c>
      <c r="F261" s="279">
        <v>490</v>
      </c>
      <c r="G261" s="279">
        <v>1205</v>
      </c>
      <c r="H261" s="189">
        <v>14.52</v>
      </c>
      <c r="I261" s="195">
        <v>181.63</v>
      </c>
    </row>
    <row r="262" spans="2:9" ht="26.4" x14ac:dyDescent="0.25">
      <c r="B262" s="58">
        <v>18</v>
      </c>
      <c r="C262" s="85" t="s">
        <v>295</v>
      </c>
      <c r="D262" s="225">
        <v>999</v>
      </c>
      <c r="E262" s="56">
        <v>827</v>
      </c>
      <c r="F262" s="279">
        <v>962</v>
      </c>
      <c r="G262" s="279">
        <v>869</v>
      </c>
      <c r="H262" s="189">
        <v>-4.83</v>
      </c>
      <c r="I262" s="195">
        <v>-14.03</v>
      </c>
    </row>
    <row r="263" spans="2:9" ht="26.4" x14ac:dyDescent="0.25">
      <c r="B263" s="58">
        <v>19</v>
      </c>
      <c r="C263" s="85" t="s">
        <v>337</v>
      </c>
      <c r="D263" s="225">
        <v>971</v>
      </c>
      <c r="E263" s="56">
        <v>588</v>
      </c>
      <c r="F263" s="279">
        <v>971</v>
      </c>
      <c r="G263" s="279">
        <v>176</v>
      </c>
      <c r="H263" s="189">
        <v>234.09</v>
      </c>
      <c r="I263" s="195">
        <v>-39.44</v>
      </c>
    </row>
    <row r="264" spans="2:9" ht="26.4" x14ac:dyDescent="0.25">
      <c r="B264" s="58">
        <v>20</v>
      </c>
      <c r="C264" s="85" t="s">
        <v>300</v>
      </c>
      <c r="D264" s="225">
        <v>327</v>
      </c>
      <c r="E264" s="56">
        <v>269</v>
      </c>
      <c r="F264" s="279">
        <v>294</v>
      </c>
      <c r="G264" s="279">
        <v>244</v>
      </c>
      <c r="H264" s="189">
        <v>10.25</v>
      </c>
      <c r="I264" s="195">
        <v>-8.5</v>
      </c>
    </row>
    <row r="265" spans="2:9" ht="26.4" x14ac:dyDescent="0.25">
      <c r="B265" s="58">
        <v>21</v>
      </c>
      <c r="C265" s="85" t="s">
        <v>298</v>
      </c>
      <c r="D265" s="225">
        <v>69</v>
      </c>
      <c r="E265" s="56">
        <v>106</v>
      </c>
      <c r="F265" s="279">
        <v>62</v>
      </c>
      <c r="G265" s="279">
        <v>129</v>
      </c>
      <c r="H265" s="189">
        <v>-17.829999999999998</v>
      </c>
      <c r="I265" s="195">
        <v>70.97</v>
      </c>
    </row>
    <row r="266" spans="2:9" ht="26.4" x14ac:dyDescent="0.25">
      <c r="B266" s="58">
        <v>22</v>
      </c>
      <c r="C266" s="85" t="s">
        <v>299</v>
      </c>
      <c r="D266" s="225">
        <v>118</v>
      </c>
      <c r="E266" s="56">
        <v>86</v>
      </c>
      <c r="F266" s="279">
        <v>118</v>
      </c>
      <c r="G266" s="279">
        <v>169</v>
      </c>
      <c r="H266" s="189">
        <v>-49.11</v>
      </c>
      <c r="I266" s="195">
        <v>-27.12</v>
      </c>
    </row>
    <row r="267" spans="2:9" ht="26.4" x14ac:dyDescent="0.25">
      <c r="B267" s="58">
        <v>23</v>
      </c>
      <c r="C267" s="85" t="s">
        <v>301</v>
      </c>
      <c r="D267" s="225">
        <v>7</v>
      </c>
      <c r="E267" s="56">
        <v>0</v>
      </c>
      <c r="F267" s="279">
        <v>7</v>
      </c>
      <c r="G267" s="279">
        <v>35</v>
      </c>
      <c r="H267" s="189">
        <v>-100</v>
      </c>
      <c r="I267" s="195">
        <v>-100</v>
      </c>
    </row>
    <row r="268" spans="2:9" thickBot="1" x14ac:dyDescent="0.3">
      <c r="B268" s="58">
        <v>24</v>
      </c>
      <c r="C268" s="86" t="s">
        <v>302</v>
      </c>
      <c r="D268" s="244">
        <v>0</v>
      </c>
      <c r="E268" s="63">
        <v>0</v>
      </c>
      <c r="F268" s="283">
        <v>0</v>
      </c>
      <c r="G268" s="283">
        <v>0</v>
      </c>
      <c r="H268" s="196" t="e">
        <v>#DIV/0!</v>
      </c>
      <c r="I268" s="197" t="e">
        <v>#DIV/0!</v>
      </c>
    </row>
    <row r="269" spans="2:9" thickBot="1" x14ac:dyDescent="0.3">
      <c r="B269" s="61"/>
      <c r="C269" s="87" t="s">
        <v>252</v>
      </c>
      <c r="D269" s="247">
        <v>4280532</v>
      </c>
      <c r="E269" s="212">
        <v>4505441</v>
      </c>
      <c r="F269" s="241">
        <v>4119972</v>
      </c>
      <c r="G269" s="241">
        <v>3812357</v>
      </c>
      <c r="H269" s="196">
        <v>18.18</v>
      </c>
      <c r="I269" s="197">
        <v>9.36</v>
      </c>
    </row>
    <row r="272" spans="2:9" ht="27" customHeight="1" x14ac:dyDescent="0.25">
      <c r="B272" s="293" t="s">
        <v>318</v>
      </c>
      <c r="C272" s="293"/>
      <c r="D272" s="293"/>
      <c r="E272" s="293"/>
      <c r="F272" s="293"/>
      <c r="G272" s="293"/>
      <c r="H272" s="293"/>
    </row>
    <row r="273" spans="2:8" ht="27" customHeight="1" x14ac:dyDescent="0.25">
      <c r="B273" s="293" t="s">
        <v>331</v>
      </c>
      <c r="C273" s="293"/>
      <c r="D273" s="293"/>
      <c r="E273" s="293"/>
      <c r="F273" s="293"/>
      <c r="G273" s="293"/>
      <c r="H273" s="293"/>
    </row>
    <row r="274" spans="2:8" ht="27" customHeight="1" x14ac:dyDescent="0.25">
      <c r="B274" s="293" t="s">
        <v>345</v>
      </c>
      <c r="C274" s="293"/>
      <c r="D274" s="293"/>
      <c r="E274" s="293"/>
      <c r="F274" s="293"/>
      <c r="G274" s="293"/>
      <c r="H274" s="293"/>
    </row>
    <row r="275" spans="2:8" ht="27" customHeight="1" thickBot="1" x14ac:dyDescent="0.3">
      <c r="D275" s="34"/>
    </row>
    <row r="276" spans="2:8" ht="27" customHeight="1" x14ac:dyDescent="0.25">
      <c r="B276" s="70" t="s">
        <v>172</v>
      </c>
      <c r="C276" s="64" t="s">
        <v>173</v>
      </c>
      <c r="D276" s="294" t="s">
        <v>162</v>
      </c>
      <c r="E276" s="295"/>
      <c r="F276" s="295"/>
      <c r="G276" s="64" t="s">
        <v>147</v>
      </c>
      <c r="H276" s="65" t="s">
        <v>147</v>
      </c>
    </row>
    <row r="277" spans="2:8" ht="27" customHeight="1" x14ac:dyDescent="0.25">
      <c r="B277" s="71"/>
      <c r="C277" s="53"/>
      <c r="D277" s="149" t="s">
        <v>338</v>
      </c>
      <c r="E277" s="54">
        <v>2016</v>
      </c>
      <c r="F277" s="80">
        <v>2015</v>
      </c>
      <c r="G277" s="55" t="s">
        <v>163</v>
      </c>
      <c r="H277" s="72" t="s">
        <v>163</v>
      </c>
    </row>
    <row r="278" spans="2:8" ht="27" customHeight="1" thickBot="1" x14ac:dyDescent="0.3">
      <c r="B278" s="66"/>
      <c r="C278" s="67"/>
      <c r="D278" s="73"/>
      <c r="E278" s="74"/>
      <c r="F278" s="81"/>
      <c r="G278" s="105" t="s">
        <v>339</v>
      </c>
      <c r="H278" s="104" t="s">
        <v>340</v>
      </c>
    </row>
    <row r="279" spans="2:8" ht="26.4" x14ac:dyDescent="0.25">
      <c r="B279" s="98">
        <v>1</v>
      </c>
      <c r="C279" s="85" t="s">
        <v>268</v>
      </c>
      <c r="D279" s="56">
        <v>820</v>
      </c>
      <c r="E279" s="279">
        <v>712</v>
      </c>
      <c r="F279" s="279">
        <v>611</v>
      </c>
      <c r="G279" s="189">
        <v>34.21</v>
      </c>
      <c r="H279" s="195">
        <v>15.17</v>
      </c>
    </row>
    <row r="280" spans="2:8" ht="26.4" x14ac:dyDescent="0.25">
      <c r="B280" s="98">
        <v>2</v>
      </c>
      <c r="C280" s="85" t="s">
        <v>265</v>
      </c>
      <c r="D280" s="56">
        <v>475</v>
      </c>
      <c r="E280" s="279">
        <v>609</v>
      </c>
      <c r="F280" s="279">
        <v>372</v>
      </c>
      <c r="G280" s="189">
        <v>27.69</v>
      </c>
      <c r="H280" s="195">
        <v>-22</v>
      </c>
    </row>
    <row r="281" spans="2:8" ht="26.4" x14ac:dyDescent="0.25">
      <c r="B281" s="98">
        <v>3</v>
      </c>
      <c r="C281" s="85" t="s">
        <v>267</v>
      </c>
      <c r="D281" s="56">
        <v>313</v>
      </c>
      <c r="E281" s="279">
        <v>362</v>
      </c>
      <c r="F281" s="279">
        <v>241</v>
      </c>
      <c r="G281" s="189">
        <v>29.88</v>
      </c>
      <c r="H281" s="195">
        <v>-13.54</v>
      </c>
    </row>
    <row r="282" spans="2:8" ht="26.4" x14ac:dyDescent="0.25">
      <c r="B282" s="98">
        <v>4</v>
      </c>
      <c r="C282" s="85" t="s">
        <v>264</v>
      </c>
      <c r="D282" s="56">
        <v>292</v>
      </c>
      <c r="E282" s="279">
        <v>515</v>
      </c>
      <c r="F282" s="279">
        <v>724</v>
      </c>
      <c r="G282" s="189">
        <v>-59.67</v>
      </c>
      <c r="H282" s="195">
        <v>-43.3</v>
      </c>
    </row>
    <row r="283" spans="2:8" ht="26.4" x14ac:dyDescent="0.25">
      <c r="B283" s="98">
        <v>5</v>
      </c>
      <c r="C283" s="85" t="s">
        <v>266</v>
      </c>
      <c r="D283" s="56">
        <v>179</v>
      </c>
      <c r="E283" s="279">
        <v>545</v>
      </c>
      <c r="F283" s="279">
        <v>446</v>
      </c>
      <c r="G283" s="189">
        <v>-59.87</v>
      </c>
      <c r="H283" s="195">
        <v>-67.16</v>
      </c>
    </row>
    <row r="284" spans="2:8" ht="26.4" x14ac:dyDescent="0.25">
      <c r="B284" s="98">
        <v>6</v>
      </c>
      <c r="C284" s="85" t="s">
        <v>262</v>
      </c>
      <c r="D284" s="56">
        <v>89</v>
      </c>
      <c r="E284" s="279">
        <v>175</v>
      </c>
      <c r="F284" s="279">
        <v>223</v>
      </c>
      <c r="G284" s="189">
        <v>-60.09</v>
      </c>
      <c r="H284" s="195">
        <v>-49.14</v>
      </c>
    </row>
    <row r="285" spans="2:8" ht="26.4" x14ac:dyDescent="0.25">
      <c r="B285" s="98">
        <v>7</v>
      </c>
      <c r="C285" s="85" t="s">
        <v>269</v>
      </c>
      <c r="D285" s="56">
        <v>2</v>
      </c>
      <c r="E285" s="279">
        <v>122</v>
      </c>
      <c r="F285" s="279">
        <v>126</v>
      </c>
      <c r="G285" s="189">
        <v>-98.41</v>
      </c>
      <c r="H285" s="195">
        <v>-98.36</v>
      </c>
    </row>
    <row r="286" spans="2:8" thickBot="1" x14ac:dyDescent="0.3">
      <c r="B286" s="98">
        <v>8</v>
      </c>
      <c r="C286" s="86" t="s">
        <v>263</v>
      </c>
      <c r="D286" s="63">
        <v>0</v>
      </c>
      <c r="E286" s="283">
        <v>27</v>
      </c>
      <c r="F286" s="283">
        <v>1155</v>
      </c>
      <c r="G286" s="196">
        <v>-100</v>
      </c>
      <c r="H286" s="197">
        <v>-100</v>
      </c>
    </row>
    <row r="287" spans="2:8" thickBot="1" x14ac:dyDescent="0.3">
      <c r="B287" s="61"/>
      <c r="C287" s="87" t="s">
        <v>253</v>
      </c>
      <c r="D287" s="212">
        <v>2170</v>
      </c>
      <c r="E287" s="241">
        <v>3067</v>
      </c>
      <c r="F287" s="241">
        <v>3898</v>
      </c>
      <c r="G287" s="196">
        <v>-44.33</v>
      </c>
      <c r="H287" s="197">
        <v>-29.25</v>
      </c>
    </row>
    <row r="288" spans="2:8" ht="26.4" x14ac:dyDescent="0.25">
      <c r="B288" s="61"/>
      <c r="C288" s="87"/>
      <c r="D288" s="59"/>
      <c r="E288" s="59"/>
      <c r="F288" s="59"/>
      <c r="G288" s="200"/>
      <c r="H288" s="201"/>
    </row>
    <row r="289" spans="2:8" ht="26.4" x14ac:dyDescent="0.25">
      <c r="B289" s="61"/>
      <c r="C289" s="87"/>
      <c r="D289" s="59"/>
      <c r="E289" s="59"/>
      <c r="F289" s="59"/>
      <c r="G289" s="200"/>
      <c r="H289" s="201"/>
    </row>
    <row r="290" spans="2:8" ht="27" customHeight="1" x14ac:dyDescent="0.25">
      <c r="B290" s="293" t="s">
        <v>319</v>
      </c>
      <c r="C290" s="293"/>
      <c r="D290" s="293"/>
      <c r="E290" s="293"/>
      <c r="F290" s="293"/>
      <c r="G290" s="293"/>
      <c r="H290" s="293"/>
    </row>
    <row r="291" spans="2:8" ht="27" customHeight="1" x14ac:dyDescent="0.25">
      <c r="B291" s="293" t="s">
        <v>331</v>
      </c>
      <c r="C291" s="293"/>
      <c r="D291" s="293"/>
      <c r="E291" s="293"/>
      <c r="F291" s="293"/>
      <c r="G291" s="293"/>
      <c r="H291" s="293"/>
    </row>
    <row r="292" spans="2:8" ht="27" customHeight="1" x14ac:dyDescent="0.25">
      <c r="B292" s="293" t="s">
        <v>345</v>
      </c>
      <c r="C292" s="293"/>
      <c r="D292" s="293"/>
      <c r="E292" s="293"/>
      <c r="F292" s="293"/>
      <c r="G292" s="293"/>
      <c r="H292" s="293"/>
    </row>
    <row r="293" spans="2:8" ht="27" customHeight="1" thickBot="1" x14ac:dyDescent="0.3">
      <c r="D293" s="34"/>
    </row>
    <row r="294" spans="2:8" ht="27" customHeight="1" x14ac:dyDescent="0.25">
      <c r="B294" s="70" t="s">
        <v>172</v>
      </c>
      <c r="C294" s="64" t="s">
        <v>173</v>
      </c>
      <c r="D294" s="294" t="s">
        <v>162</v>
      </c>
      <c r="E294" s="295"/>
      <c r="F294" s="295"/>
      <c r="G294" s="64" t="s">
        <v>147</v>
      </c>
      <c r="H294" s="65" t="s">
        <v>147</v>
      </c>
    </row>
    <row r="295" spans="2:8" ht="27" customHeight="1" x14ac:dyDescent="0.25">
      <c r="B295" s="71"/>
      <c r="C295" s="53"/>
      <c r="D295" s="149" t="s">
        <v>338</v>
      </c>
      <c r="E295" s="54">
        <v>2016</v>
      </c>
      <c r="F295" s="80">
        <v>2015</v>
      </c>
      <c r="G295" s="55" t="s">
        <v>163</v>
      </c>
      <c r="H295" s="72" t="s">
        <v>163</v>
      </c>
    </row>
    <row r="296" spans="2:8" ht="27" customHeight="1" thickBot="1" x14ac:dyDescent="0.3">
      <c r="B296" s="66"/>
      <c r="C296" s="67"/>
      <c r="D296" s="73"/>
      <c r="E296" s="74"/>
      <c r="F296" s="81"/>
      <c r="G296" s="105" t="s">
        <v>339</v>
      </c>
      <c r="H296" s="104" t="s">
        <v>340</v>
      </c>
    </row>
    <row r="297" spans="2:8" ht="26.4" x14ac:dyDescent="0.25">
      <c r="B297" s="58">
        <v>1</v>
      </c>
      <c r="C297" s="84" t="s">
        <v>176</v>
      </c>
      <c r="D297" s="57">
        <v>30377</v>
      </c>
      <c r="E297" s="281">
        <v>30121</v>
      </c>
      <c r="F297" s="281">
        <v>23122</v>
      </c>
      <c r="G297" s="202">
        <v>31.38</v>
      </c>
      <c r="H297" s="203">
        <v>0.85</v>
      </c>
    </row>
    <row r="298" spans="2:8" ht="26.4" x14ac:dyDescent="0.25">
      <c r="B298" s="58">
        <v>2</v>
      </c>
      <c r="C298" s="99" t="s">
        <v>232</v>
      </c>
      <c r="D298" s="68">
        <v>2720</v>
      </c>
      <c r="E298" s="69">
        <v>1570</v>
      </c>
      <c r="F298" s="69">
        <v>1128</v>
      </c>
      <c r="G298" s="189">
        <v>141.13</v>
      </c>
      <c r="H298" s="195">
        <v>73.25</v>
      </c>
    </row>
    <row r="299" spans="2:8" thickBot="1" x14ac:dyDescent="0.3">
      <c r="B299" s="58">
        <v>3</v>
      </c>
      <c r="C299" s="86" t="s">
        <v>233</v>
      </c>
      <c r="D299" s="110">
        <v>0</v>
      </c>
      <c r="E299" s="282">
        <v>0</v>
      </c>
      <c r="F299" s="282">
        <v>0</v>
      </c>
      <c r="G299" s="196" t="e">
        <v>#DIV/0!</v>
      </c>
      <c r="H299" s="197" t="e">
        <v>#DIV/0!</v>
      </c>
    </row>
    <row r="300" spans="2:8" thickBot="1" x14ac:dyDescent="0.3">
      <c r="B300" s="61"/>
      <c r="C300" s="87" t="s">
        <v>254</v>
      </c>
      <c r="D300" s="97">
        <v>33097</v>
      </c>
      <c r="E300" s="284">
        <v>31691</v>
      </c>
      <c r="F300" s="284">
        <v>24250</v>
      </c>
      <c r="G300" s="204">
        <v>36.479999999999997</v>
      </c>
      <c r="H300" s="199">
        <v>4.4400000000000004</v>
      </c>
    </row>
    <row r="301" spans="2:8" ht="26.4" x14ac:dyDescent="0.25">
      <c r="B301" s="61"/>
      <c r="C301" s="87"/>
      <c r="D301" s="59"/>
      <c r="E301" s="59"/>
      <c r="F301" s="59"/>
      <c r="G301" s="200"/>
      <c r="H301" s="201"/>
    </row>
    <row r="302" spans="2:8" ht="26.4" x14ac:dyDescent="0.25">
      <c r="B302" s="61"/>
      <c r="C302" s="87"/>
      <c r="D302" s="59"/>
      <c r="E302" s="59"/>
      <c r="F302" s="59"/>
      <c r="G302" s="200"/>
      <c r="H302" s="201"/>
    </row>
    <row r="303" spans="2:8" ht="27" customHeight="1" x14ac:dyDescent="0.25">
      <c r="B303" s="293" t="s">
        <v>320</v>
      </c>
      <c r="C303" s="293"/>
      <c r="D303" s="293"/>
      <c r="E303" s="293"/>
      <c r="F303" s="293"/>
      <c r="G303" s="293"/>
      <c r="H303" s="293"/>
    </row>
    <row r="304" spans="2:8" ht="27" customHeight="1" x14ac:dyDescent="0.25">
      <c r="B304" s="293" t="s">
        <v>331</v>
      </c>
      <c r="C304" s="293"/>
      <c r="D304" s="293"/>
      <c r="E304" s="293"/>
      <c r="F304" s="293"/>
      <c r="G304" s="293"/>
      <c r="H304" s="293"/>
    </row>
    <row r="305" spans="2:8" ht="27" customHeight="1" x14ac:dyDescent="0.25">
      <c r="B305" s="293" t="s">
        <v>345</v>
      </c>
      <c r="C305" s="293"/>
      <c r="D305" s="293"/>
      <c r="E305" s="293"/>
      <c r="F305" s="293"/>
      <c r="G305" s="293"/>
      <c r="H305" s="293"/>
    </row>
    <row r="306" spans="2:8" ht="27" customHeight="1" thickBot="1" x14ac:dyDescent="0.3">
      <c r="D306" s="34"/>
    </row>
    <row r="307" spans="2:8" ht="27" customHeight="1" x14ac:dyDescent="0.25">
      <c r="B307" s="70" t="s">
        <v>172</v>
      </c>
      <c r="C307" s="64" t="s">
        <v>173</v>
      </c>
      <c r="D307" s="294" t="s">
        <v>162</v>
      </c>
      <c r="E307" s="295"/>
      <c r="F307" s="295"/>
      <c r="G307" s="64" t="s">
        <v>147</v>
      </c>
      <c r="H307" s="65" t="s">
        <v>147</v>
      </c>
    </row>
    <row r="308" spans="2:8" ht="27" customHeight="1" x14ac:dyDescent="0.25">
      <c r="B308" s="71"/>
      <c r="C308" s="53"/>
      <c r="D308" s="149" t="s">
        <v>338</v>
      </c>
      <c r="E308" s="54">
        <v>2016</v>
      </c>
      <c r="F308" s="80">
        <v>2015</v>
      </c>
      <c r="G308" s="55" t="s">
        <v>163</v>
      </c>
      <c r="H308" s="72" t="s">
        <v>163</v>
      </c>
    </row>
    <row r="309" spans="2:8" ht="27" customHeight="1" thickBot="1" x14ac:dyDescent="0.3">
      <c r="B309" s="66"/>
      <c r="C309" s="67"/>
      <c r="D309" s="73"/>
      <c r="E309" s="74"/>
      <c r="F309" s="81"/>
      <c r="G309" s="105" t="s">
        <v>339</v>
      </c>
      <c r="H309" s="104" t="s">
        <v>340</v>
      </c>
    </row>
    <row r="310" spans="2:8" ht="26.4" x14ac:dyDescent="0.25">
      <c r="B310" s="58">
        <v>1</v>
      </c>
      <c r="C310" s="84" t="s">
        <v>272</v>
      </c>
      <c r="D310" s="57">
        <v>1402</v>
      </c>
      <c r="E310" s="281">
        <v>612</v>
      </c>
      <c r="F310" s="281">
        <v>394</v>
      </c>
      <c r="G310" s="202">
        <v>255.84</v>
      </c>
      <c r="H310" s="203">
        <v>129.08000000000001</v>
      </c>
    </row>
    <row r="311" spans="2:8" ht="26.4" x14ac:dyDescent="0.25">
      <c r="B311" s="58">
        <v>2</v>
      </c>
      <c r="C311" s="85" t="s">
        <v>271</v>
      </c>
      <c r="D311" s="56">
        <v>1166</v>
      </c>
      <c r="E311" s="279">
        <v>673</v>
      </c>
      <c r="F311" s="279">
        <v>877</v>
      </c>
      <c r="G311" s="189">
        <v>32.950000000000003</v>
      </c>
      <c r="H311" s="195">
        <v>73.25</v>
      </c>
    </row>
    <row r="312" spans="2:8" ht="26.4" x14ac:dyDescent="0.25">
      <c r="B312" s="58">
        <v>3</v>
      </c>
      <c r="C312" s="85" t="s">
        <v>270</v>
      </c>
      <c r="D312" s="56">
        <v>906</v>
      </c>
      <c r="E312" s="279">
        <v>1108</v>
      </c>
      <c r="F312" s="279">
        <v>890</v>
      </c>
      <c r="G312" s="189">
        <v>1.8</v>
      </c>
      <c r="H312" s="195">
        <v>-18.23</v>
      </c>
    </row>
    <row r="313" spans="2:8" ht="26.4" x14ac:dyDescent="0.25">
      <c r="B313" s="58">
        <v>4</v>
      </c>
      <c r="C313" s="85" t="s">
        <v>274</v>
      </c>
      <c r="D313" s="56">
        <v>444</v>
      </c>
      <c r="E313" s="279">
        <v>1023</v>
      </c>
      <c r="F313" s="279">
        <v>330</v>
      </c>
      <c r="G313" s="189">
        <v>34.549999999999997</v>
      </c>
      <c r="H313" s="195">
        <v>-56.6</v>
      </c>
    </row>
    <row r="314" spans="2:8" ht="26.4" x14ac:dyDescent="0.25">
      <c r="B314" s="58">
        <v>5</v>
      </c>
      <c r="C314" s="85" t="s">
        <v>275</v>
      </c>
      <c r="D314" s="56">
        <v>232</v>
      </c>
      <c r="E314" s="279">
        <v>124</v>
      </c>
      <c r="F314" s="279">
        <v>73</v>
      </c>
      <c r="G314" s="189">
        <v>217.81</v>
      </c>
      <c r="H314" s="195">
        <v>87.1</v>
      </c>
    </row>
    <row r="315" spans="2:8" ht="26.4" x14ac:dyDescent="0.25">
      <c r="B315" s="58">
        <v>6</v>
      </c>
      <c r="C315" s="85" t="s">
        <v>277</v>
      </c>
      <c r="D315" s="56">
        <v>154</v>
      </c>
      <c r="E315" s="279">
        <v>22</v>
      </c>
      <c r="F315" s="279">
        <v>293</v>
      </c>
      <c r="G315" s="189">
        <v>-47.44</v>
      </c>
      <c r="H315" s="195">
        <v>600</v>
      </c>
    </row>
    <row r="316" spans="2:8" ht="26.4" x14ac:dyDescent="0.25">
      <c r="B316" s="58">
        <v>7</v>
      </c>
      <c r="C316" s="85" t="s">
        <v>273</v>
      </c>
      <c r="D316" s="56">
        <v>118</v>
      </c>
      <c r="E316" s="279">
        <v>19</v>
      </c>
      <c r="F316" s="279">
        <v>94</v>
      </c>
      <c r="G316" s="189">
        <v>25.53</v>
      </c>
      <c r="H316" s="195">
        <v>521.04999999999995</v>
      </c>
    </row>
    <row r="317" spans="2:8" thickBot="1" x14ac:dyDescent="0.3">
      <c r="B317" s="58">
        <v>8</v>
      </c>
      <c r="C317" s="86" t="s">
        <v>276</v>
      </c>
      <c r="D317" s="63">
        <v>19</v>
      </c>
      <c r="E317" s="283">
        <v>2</v>
      </c>
      <c r="F317" s="283">
        <v>2</v>
      </c>
      <c r="G317" s="196">
        <v>850</v>
      </c>
      <c r="H317" s="197">
        <v>850</v>
      </c>
    </row>
    <row r="318" spans="2:8" thickBot="1" x14ac:dyDescent="0.3">
      <c r="B318" s="61"/>
      <c r="C318" s="103" t="s">
        <v>255</v>
      </c>
      <c r="D318" s="212">
        <v>4441</v>
      </c>
      <c r="E318" s="241">
        <v>3583</v>
      </c>
      <c r="F318" s="241">
        <v>2953</v>
      </c>
      <c r="G318" s="196">
        <v>50.39</v>
      </c>
      <c r="H318" s="197">
        <v>23.95</v>
      </c>
    </row>
    <row r="319" spans="2:8" ht="26.4" x14ac:dyDescent="0.25">
      <c r="B319" s="61"/>
      <c r="C319" s="87"/>
      <c r="D319" s="59"/>
      <c r="E319" s="59"/>
      <c r="F319" s="59"/>
      <c r="G319" s="200"/>
      <c r="H319" s="201"/>
    </row>
    <row r="320" spans="2:8" ht="26.4" x14ac:dyDescent="0.25">
      <c r="B320" s="61"/>
      <c r="C320" s="87"/>
      <c r="D320" s="59"/>
      <c r="E320" s="59"/>
      <c r="F320" s="59"/>
      <c r="G320" s="200"/>
      <c r="H320" s="201"/>
    </row>
    <row r="321" spans="1:59" ht="27" customHeight="1" x14ac:dyDescent="0.25">
      <c r="B321" s="293" t="s">
        <v>321</v>
      </c>
      <c r="C321" s="293"/>
      <c r="D321" s="293"/>
      <c r="E321" s="293"/>
      <c r="F321" s="293"/>
      <c r="G321" s="293"/>
      <c r="H321" s="293"/>
      <c r="I321" s="293"/>
    </row>
    <row r="322" spans="1:59" ht="27" customHeight="1" x14ac:dyDescent="0.25">
      <c r="B322" s="293" t="s">
        <v>331</v>
      </c>
      <c r="C322" s="293"/>
      <c r="D322" s="293"/>
      <c r="E322" s="293"/>
      <c r="F322" s="293"/>
      <c r="G322" s="293"/>
      <c r="H322" s="293"/>
      <c r="I322" s="293"/>
    </row>
    <row r="323" spans="1:59" ht="27" customHeight="1" x14ac:dyDescent="0.25">
      <c r="B323" s="293" t="s">
        <v>345</v>
      </c>
      <c r="C323" s="293"/>
      <c r="D323" s="293"/>
      <c r="E323" s="293"/>
      <c r="F323" s="293"/>
      <c r="G323" s="293"/>
      <c r="H323" s="293"/>
      <c r="I323" s="293"/>
    </row>
    <row r="324" spans="1:59" ht="27" customHeight="1" thickBot="1" x14ac:dyDescent="0.3">
      <c r="D324" s="34"/>
    </row>
    <row r="325" spans="1:59" ht="27" customHeight="1" x14ac:dyDescent="0.25">
      <c r="B325" s="70" t="s">
        <v>172</v>
      </c>
      <c r="C325" s="64" t="s">
        <v>173</v>
      </c>
      <c r="D325" s="223"/>
      <c r="E325" s="294" t="s">
        <v>162</v>
      </c>
      <c r="F325" s="295"/>
      <c r="G325" s="298"/>
      <c r="H325" s="64" t="s">
        <v>147</v>
      </c>
      <c r="I325" s="65" t="s">
        <v>147</v>
      </c>
    </row>
    <row r="326" spans="1:59" ht="27" customHeight="1" x14ac:dyDescent="0.25">
      <c r="B326" s="71"/>
      <c r="C326" s="53"/>
      <c r="D326" s="224" t="s">
        <v>344</v>
      </c>
      <c r="E326" s="149" t="s">
        <v>338</v>
      </c>
      <c r="F326" s="54">
        <v>2016</v>
      </c>
      <c r="G326" s="80">
        <v>2015</v>
      </c>
      <c r="H326" s="55" t="s">
        <v>163</v>
      </c>
      <c r="I326" s="72" t="s">
        <v>163</v>
      </c>
    </row>
    <row r="327" spans="1:59" ht="27" customHeight="1" thickBot="1" x14ac:dyDescent="0.3">
      <c r="B327" s="66"/>
      <c r="C327" s="67"/>
      <c r="D327" s="155"/>
      <c r="E327" s="73"/>
      <c r="F327" s="74"/>
      <c r="G327" s="81"/>
      <c r="H327" s="105" t="s">
        <v>339</v>
      </c>
      <c r="I327" s="104" t="s">
        <v>340</v>
      </c>
    </row>
    <row r="328" spans="1:59" ht="27" customHeight="1" x14ac:dyDescent="0.25">
      <c r="B328" s="58">
        <v>1</v>
      </c>
      <c r="C328" s="84" t="s">
        <v>278</v>
      </c>
      <c r="D328" s="227">
        <v>19310</v>
      </c>
      <c r="E328" s="57">
        <v>16340</v>
      </c>
      <c r="F328" s="281">
        <v>17893</v>
      </c>
      <c r="G328" s="281">
        <v>16414</v>
      </c>
      <c r="H328" s="202">
        <v>-0.45</v>
      </c>
      <c r="I328" s="203">
        <v>-8.68</v>
      </c>
    </row>
    <row r="329" spans="1:59" thickBot="1" x14ac:dyDescent="0.3">
      <c r="B329" s="58">
        <v>2</v>
      </c>
      <c r="C329" s="86" t="s">
        <v>279</v>
      </c>
      <c r="D329" s="244">
        <v>337</v>
      </c>
      <c r="E329" s="235">
        <v>296</v>
      </c>
      <c r="F329" s="285">
        <v>320</v>
      </c>
      <c r="G329" s="285">
        <v>416</v>
      </c>
      <c r="H329" s="196">
        <v>-28.85</v>
      </c>
      <c r="I329" s="197">
        <v>-7.5</v>
      </c>
    </row>
    <row r="330" spans="1:59" thickBot="1" x14ac:dyDescent="0.3">
      <c r="B330" s="61"/>
      <c r="C330" s="87" t="s">
        <v>256</v>
      </c>
      <c r="D330" s="249">
        <v>19647</v>
      </c>
      <c r="E330" s="97">
        <v>16636</v>
      </c>
      <c r="F330" s="284">
        <v>18213</v>
      </c>
      <c r="G330" s="286">
        <v>16830</v>
      </c>
      <c r="H330" s="248">
        <v>-1.1499999999999999</v>
      </c>
      <c r="I330" s="199">
        <v>-8.66</v>
      </c>
    </row>
    <row r="331" spans="1:59" ht="26.4" x14ac:dyDescent="0.25">
      <c r="B331" s="61"/>
      <c r="C331" s="87"/>
      <c r="D331" s="59"/>
      <c r="E331" s="59"/>
      <c r="F331" s="59"/>
      <c r="G331" s="200"/>
      <c r="H331" s="201"/>
    </row>
    <row r="332" spans="1:59" ht="26.4" x14ac:dyDescent="0.25">
      <c r="A332" s="153"/>
      <c r="B332" s="250"/>
      <c r="C332" s="251"/>
      <c r="D332" s="252"/>
      <c r="E332" s="253"/>
      <c r="F332" s="253"/>
      <c r="G332" s="254"/>
      <c r="H332" s="255"/>
      <c r="I332" s="153"/>
      <c r="J332" s="256"/>
      <c r="K332" s="153"/>
    </row>
    <row r="333" spans="1:59" s="234" customFormat="1" ht="27" customHeight="1" x14ac:dyDescent="0.25">
      <c r="A333" s="153"/>
      <c r="B333" s="153"/>
      <c r="C333" s="153"/>
      <c r="D333" s="222"/>
      <c r="E333" s="153"/>
      <c r="F333" s="153"/>
      <c r="G333" s="153"/>
      <c r="H333" s="153"/>
      <c r="I333" s="153"/>
      <c r="J333" s="256"/>
      <c r="K333" s="153"/>
      <c r="L333" s="153"/>
      <c r="M333" s="153"/>
      <c r="N333" s="185"/>
      <c r="O333" s="185"/>
      <c r="P333" s="166"/>
      <c r="Q333" s="166"/>
      <c r="R333" s="34"/>
      <c r="S333" s="153"/>
      <c r="T333" s="153"/>
      <c r="U333" s="153"/>
      <c r="V333" s="153"/>
      <c r="W333" s="153"/>
      <c r="X333" s="153"/>
      <c r="Y333" s="153"/>
      <c r="Z333" s="153"/>
      <c r="AA333" s="34"/>
      <c r="AB333" s="34"/>
      <c r="AC333" s="34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</row>
    <row r="334" spans="1:59" s="185" customFormat="1" ht="27" customHeight="1" x14ac:dyDescent="0.25">
      <c r="A334" s="153"/>
      <c r="B334" s="153"/>
      <c r="C334" s="261"/>
      <c r="D334" s="262"/>
      <c r="E334" s="257"/>
      <c r="F334" s="257"/>
      <c r="G334" s="257"/>
      <c r="H334" s="257"/>
      <c r="I334" s="153"/>
      <c r="J334" s="256"/>
      <c r="K334" s="153"/>
      <c r="L334" s="153"/>
      <c r="M334" s="153"/>
      <c r="P334" s="166"/>
      <c r="Q334" s="166"/>
      <c r="R334" s="34"/>
      <c r="S334" s="153"/>
      <c r="T334" s="153"/>
      <c r="U334" s="153"/>
      <c r="V334" s="153"/>
      <c r="W334" s="153"/>
      <c r="X334" s="153"/>
      <c r="Y334" s="153"/>
      <c r="Z334" s="153"/>
      <c r="AA334" s="34"/>
      <c r="AB334" s="34"/>
      <c r="AC334" s="34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</row>
    <row r="335" spans="1:59" s="185" customFormat="1" ht="27" customHeight="1" x14ac:dyDescent="0.25">
      <c r="A335" s="153"/>
      <c r="B335" s="153"/>
      <c r="C335" s="264"/>
      <c r="D335" s="265">
        <v>2017</v>
      </c>
      <c r="E335" s="266"/>
      <c r="F335" s="266"/>
      <c r="G335" s="266"/>
      <c r="H335" s="266"/>
      <c r="I335" s="153"/>
      <c r="J335" s="256"/>
      <c r="K335" s="153"/>
      <c r="L335" s="153"/>
      <c r="M335" s="153"/>
      <c r="P335" s="166"/>
      <c r="Q335" s="166"/>
      <c r="R335" s="34"/>
      <c r="S335" s="153"/>
      <c r="T335" s="153"/>
      <c r="U335" s="153"/>
      <c r="V335" s="153"/>
      <c r="W335" s="153"/>
      <c r="X335" s="153"/>
      <c r="Y335" s="153"/>
      <c r="Z335" s="153"/>
      <c r="AA335" s="34"/>
      <c r="AB335" s="34"/>
      <c r="AC335" s="34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</row>
    <row r="336" spans="1:59" s="185" customFormat="1" ht="27" customHeight="1" x14ac:dyDescent="0.25">
      <c r="A336" s="153"/>
      <c r="B336" s="153"/>
      <c r="C336" s="264" t="s">
        <v>235</v>
      </c>
      <c r="D336" s="267">
        <v>4505441</v>
      </c>
      <c r="E336" s="268"/>
      <c r="F336" s="268"/>
      <c r="G336" s="266"/>
      <c r="H336" s="266"/>
      <c r="I336" s="153"/>
      <c r="J336" s="256"/>
      <c r="K336" s="153"/>
      <c r="L336" s="153"/>
      <c r="M336" s="153"/>
      <c r="P336" s="166"/>
      <c r="Q336" s="166"/>
      <c r="R336" s="34"/>
      <c r="S336" s="153"/>
      <c r="T336" s="153"/>
      <c r="U336" s="153"/>
      <c r="V336" s="153"/>
      <c r="W336" s="153"/>
      <c r="X336" s="153"/>
      <c r="Y336" s="153"/>
      <c r="Z336" s="153"/>
      <c r="AA336" s="34"/>
      <c r="AB336" s="34"/>
      <c r="AC336" s="34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</row>
    <row r="337" spans="1:59" s="185" customFormat="1" ht="27" customHeight="1" x14ac:dyDescent="0.25">
      <c r="A337" s="153"/>
      <c r="B337" s="153"/>
      <c r="C337" s="264" t="s">
        <v>234</v>
      </c>
      <c r="D337" s="267">
        <v>180800</v>
      </c>
      <c r="E337" s="268"/>
      <c r="F337" s="268"/>
      <c r="G337" s="266"/>
      <c r="H337" s="266"/>
      <c r="I337" s="153"/>
      <c r="J337" s="256"/>
      <c r="K337" s="153"/>
      <c r="L337" s="153"/>
      <c r="M337" s="153"/>
      <c r="P337" s="166"/>
      <c r="Q337" s="166"/>
      <c r="R337" s="34"/>
      <c r="S337" s="153"/>
      <c r="T337" s="153"/>
      <c r="U337" s="153"/>
      <c r="V337" s="153"/>
      <c r="W337" s="153"/>
      <c r="X337" s="153"/>
      <c r="Y337" s="153"/>
      <c r="Z337" s="153"/>
      <c r="AA337" s="34"/>
      <c r="AB337" s="34"/>
      <c r="AC337" s="34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</row>
    <row r="338" spans="1:59" s="185" customFormat="1" ht="27" customHeight="1" x14ac:dyDescent="0.25">
      <c r="A338" s="153"/>
      <c r="B338" s="153"/>
      <c r="C338" s="264" t="s">
        <v>241</v>
      </c>
      <c r="D338" s="267">
        <v>35836</v>
      </c>
      <c r="E338" s="268"/>
      <c r="F338" s="268"/>
      <c r="G338" s="266"/>
      <c r="H338" s="266"/>
      <c r="I338" s="153"/>
      <c r="J338" s="256"/>
      <c r="K338" s="153"/>
      <c r="L338" s="153"/>
      <c r="M338" s="153"/>
      <c r="P338" s="166"/>
      <c r="Q338" s="166"/>
      <c r="R338" s="34"/>
      <c r="S338" s="153"/>
      <c r="T338" s="153"/>
      <c r="U338" s="153"/>
      <c r="V338" s="153"/>
      <c r="W338" s="153"/>
      <c r="X338" s="153"/>
      <c r="Y338" s="153"/>
      <c r="Z338" s="153"/>
      <c r="AA338" s="34"/>
      <c r="AB338" s="34"/>
      <c r="AC338" s="34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</row>
    <row r="339" spans="1:59" s="185" customFormat="1" ht="27" customHeight="1" x14ac:dyDescent="0.25">
      <c r="A339" s="153"/>
      <c r="B339" s="153"/>
      <c r="C339" s="264" t="s">
        <v>207</v>
      </c>
      <c r="D339" s="267">
        <v>8325</v>
      </c>
      <c r="E339" s="268"/>
      <c r="F339" s="268"/>
      <c r="G339" s="266"/>
      <c r="H339" s="266"/>
      <c r="I339" s="153"/>
      <c r="J339" s="256"/>
      <c r="K339" s="153"/>
      <c r="L339" s="153"/>
      <c r="M339" s="153"/>
      <c r="P339" s="166"/>
      <c r="Q339" s="166"/>
      <c r="R339" s="34"/>
      <c r="S339" s="153"/>
      <c r="T339" s="153"/>
      <c r="U339" s="153"/>
      <c r="V339" s="153"/>
      <c r="W339" s="153"/>
      <c r="X339" s="153"/>
      <c r="Y339" s="153"/>
      <c r="Z339" s="153"/>
      <c r="AA339" s="34"/>
      <c r="AB339" s="34"/>
      <c r="AC339" s="34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</row>
    <row r="340" spans="1:59" s="185" customFormat="1" ht="27" customHeight="1" x14ac:dyDescent="0.25">
      <c r="A340" s="153"/>
      <c r="B340" s="153"/>
      <c r="C340" s="264" t="s">
        <v>208</v>
      </c>
      <c r="D340" s="267">
        <v>62772</v>
      </c>
      <c r="E340" s="268"/>
      <c r="F340" s="268"/>
      <c r="G340" s="266"/>
      <c r="H340" s="266"/>
      <c r="I340" s="153"/>
      <c r="J340" s="256"/>
      <c r="K340" s="153"/>
      <c r="L340" s="153"/>
      <c r="M340" s="153"/>
      <c r="P340" s="166"/>
      <c r="Q340" s="166"/>
      <c r="R340" s="34"/>
      <c r="S340" s="153"/>
      <c r="T340" s="153"/>
      <c r="U340" s="153"/>
      <c r="V340" s="153"/>
      <c r="W340" s="153"/>
      <c r="X340" s="153"/>
      <c r="Y340" s="153"/>
      <c r="Z340" s="153"/>
      <c r="AA340" s="34"/>
      <c r="AB340" s="34"/>
      <c r="AC340" s="34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</row>
    <row r="341" spans="1:59" s="185" customFormat="1" ht="27" customHeight="1" x14ac:dyDescent="0.25">
      <c r="A341" s="153"/>
      <c r="B341" s="153"/>
      <c r="C341" s="264" t="s">
        <v>219</v>
      </c>
      <c r="D341" s="267">
        <v>9670</v>
      </c>
      <c r="E341" s="268"/>
      <c r="F341" s="268"/>
      <c r="G341" s="266"/>
      <c r="H341" s="266"/>
      <c r="I341" s="153"/>
      <c r="J341" s="256"/>
      <c r="K341" s="153"/>
      <c r="L341" s="153"/>
      <c r="M341" s="153"/>
      <c r="P341" s="166"/>
      <c r="Q341" s="166"/>
      <c r="R341" s="34"/>
      <c r="S341" s="153"/>
      <c r="T341" s="153"/>
      <c r="U341" s="153"/>
      <c r="V341" s="153"/>
      <c r="W341" s="153"/>
      <c r="X341" s="153"/>
      <c r="Y341" s="153"/>
      <c r="Z341" s="153"/>
      <c r="AA341" s="34"/>
      <c r="AB341" s="34"/>
      <c r="AC341" s="34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</row>
    <row r="342" spans="1:59" s="185" customFormat="1" ht="27" customHeight="1" x14ac:dyDescent="0.25">
      <c r="A342" s="153"/>
      <c r="B342" s="153"/>
      <c r="C342" s="264" t="s">
        <v>226</v>
      </c>
      <c r="D342" s="267">
        <v>187419</v>
      </c>
      <c r="E342" s="268"/>
      <c r="F342" s="268"/>
      <c r="G342" s="268"/>
      <c r="H342" s="266"/>
      <c r="I342" s="153"/>
      <c r="J342" s="256"/>
      <c r="K342" s="153"/>
      <c r="L342" s="153"/>
      <c r="M342" s="153"/>
      <c r="P342" s="166"/>
      <c r="Q342" s="166"/>
      <c r="R342" s="34"/>
      <c r="S342" s="153"/>
      <c r="T342" s="153"/>
      <c r="U342" s="153"/>
      <c r="V342" s="153"/>
      <c r="W342" s="153"/>
      <c r="X342" s="153"/>
      <c r="Y342" s="153"/>
      <c r="Z342" s="153"/>
      <c r="AA342" s="34"/>
      <c r="AB342" s="34"/>
      <c r="AC342" s="34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</row>
    <row r="343" spans="1:59" s="185" customFormat="1" ht="27" customHeight="1" x14ac:dyDescent="0.25">
      <c r="A343" s="153"/>
      <c r="B343" s="153"/>
      <c r="C343" s="264" t="s">
        <v>236</v>
      </c>
      <c r="D343" s="267">
        <v>2170</v>
      </c>
      <c r="E343" s="268"/>
      <c r="F343" s="268"/>
      <c r="G343" s="266"/>
      <c r="H343" s="266"/>
      <c r="I343" s="153"/>
      <c r="J343" s="256"/>
      <c r="K343" s="153"/>
      <c r="L343" s="153"/>
      <c r="M343" s="153"/>
      <c r="P343" s="166"/>
      <c r="Q343" s="166"/>
      <c r="R343" s="34"/>
      <c r="S343" s="153"/>
      <c r="T343" s="153"/>
      <c r="U343" s="153"/>
      <c r="V343" s="153"/>
      <c r="W343" s="153"/>
      <c r="X343" s="153"/>
      <c r="Y343" s="153"/>
      <c r="Z343" s="153"/>
      <c r="AA343" s="34"/>
      <c r="AB343" s="34"/>
      <c r="AC343" s="34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</row>
    <row r="344" spans="1:59" s="185" customFormat="1" ht="27" customHeight="1" x14ac:dyDescent="0.25">
      <c r="A344" s="153"/>
      <c r="B344" s="153"/>
      <c r="C344" s="264" t="s">
        <v>237</v>
      </c>
      <c r="D344" s="267">
        <v>33097</v>
      </c>
      <c r="E344" s="268"/>
      <c r="F344" s="268"/>
      <c r="G344" s="266"/>
      <c r="H344" s="266"/>
      <c r="I344" s="153"/>
      <c r="J344" s="256"/>
      <c r="K344" s="153"/>
      <c r="L344" s="153"/>
      <c r="M344" s="153"/>
      <c r="P344" s="166"/>
      <c r="Q344" s="166"/>
      <c r="R344" s="34"/>
      <c r="S344" s="153"/>
      <c r="T344" s="153"/>
      <c r="U344" s="153"/>
      <c r="V344" s="153"/>
      <c r="W344" s="153"/>
      <c r="X344" s="153"/>
      <c r="Y344" s="153"/>
      <c r="Z344" s="153"/>
      <c r="AA344" s="34"/>
      <c r="AB344" s="34"/>
      <c r="AC344" s="34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</row>
    <row r="345" spans="1:59" s="185" customFormat="1" ht="27" customHeight="1" x14ac:dyDescent="0.25">
      <c r="A345" s="153"/>
      <c r="B345" s="153"/>
      <c r="C345" s="264" t="s">
        <v>238</v>
      </c>
      <c r="D345" s="267">
        <v>4441</v>
      </c>
      <c r="E345" s="268"/>
      <c r="F345" s="268"/>
      <c r="G345" s="266"/>
      <c r="H345" s="266"/>
      <c r="I345" s="153"/>
      <c r="J345" s="256"/>
      <c r="K345" s="153"/>
      <c r="L345" s="153"/>
      <c r="M345" s="153"/>
      <c r="P345" s="166"/>
      <c r="Q345" s="166"/>
      <c r="R345" s="34"/>
      <c r="S345" s="153"/>
      <c r="T345" s="153"/>
      <c r="U345" s="153"/>
      <c r="V345" s="153"/>
      <c r="W345" s="153"/>
      <c r="X345" s="153"/>
      <c r="Y345" s="153"/>
      <c r="Z345" s="153"/>
      <c r="AA345" s="34"/>
      <c r="AB345" s="34"/>
      <c r="AC345" s="34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</row>
    <row r="346" spans="1:59" s="185" customFormat="1" ht="27" customHeight="1" x14ac:dyDescent="0.25">
      <c r="A346" s="153"/>
      <c r="B346" s="153"/>
      <c r="C346" s="264" t="s">
        <v>239</v>
      </c>
      <c r="D346" s="267">
        <v>16636</v>
      </c>
      <c r="E346" s="268"/>
      <c r="F346" s="268">
        <v>5046607</v>
      </c>
      <c r="G346" s="266"/>
      <c r="H346" s="266"/>
      <c r="I346" s="153"/>
      <c r="J346" s="256"/>
      <c r="K346" s="153"/>
      <c r="L346" s="153"/>
      <c r="M346" s="153"/>
      <c r="P346" s="166"/>
      <c r="Q346" s="166"/>
      <c r="R346" s="34"/>
      <c r="S346" s="153"/>
      <c r="T346" s="153"/>
      <c r="U346" s="153"/>
      <c r="V346" s="153"/>
      <c r="W346" s="153"/>
      <c r="X346" s="153"/>
      <c r="Y346" s="153"/>
      <c r="Z346" s="153"/>
      <c r="AA346" s="34"/>
      <c r="AB346" s="34"/>
      <c r="AC346" s="34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</row>
    <row r="347" spans="1:59" s="185" customFormat="1" ht="27" customHeight="1" x14ac:dyDescent="0.25">
      <c r="A347" s="153"/>
      <c r="B347" s="153"/>
      <c r="C347" s="264" t="s">
        <v>261</v>
      </c>
      <c r="D347" s="269">
        <v>449199</v>
      </c>
      <c r="E347" s="268"/>
      <c r="F347" s="268"/>
      <c r="G347" s="266"/>
      <c r="H347" s="266"/>
      <c r="I347" s="153"/>
      <c r="J347" s="256"/>
      <c r="K347" s="153"/>
      <c r="L347" s="153"/>
      <c r="M347" s="153"/>
      <c r="P347" s="166"/>
      <c r="Q347" s="166"/>
      <c r="R347" s="34"/>
      <c r="S347" s="153"/>
      <c r="T347" s="153"/>
      <c r="U347" s="153"/>
      <c r="V347" s="153"/>
      <c r="W347" s="153"/>
      <c r="X347" s="153"/>
      <c r="Y347" s="153"/>
      <c r="Z347" s="153"/>
      <c r="AA347" s="34"/>
      <c r="AB347" s="34"/>
      <c r="AC347" s="34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</row>
    <row r="348" spans="1:59" s="185" customFormat="1" ht="27" customHeight="1" x14ac:dyDescent="0.25">
      <c r="A348" s="153"/>
      <c r="B348" s="153"/>
      <c r="C348" s="264" t="s">
        <v>164</v>
      </c>
      <c r="D348" s="267">
        <v>5495806</v>
      </c>
      <c r="E348" s="268">
        <v>5495806</v>
      </c>
      <c r="F348" s="268"/>
      <c r="G348" s="266"/>
      <c r="H348" s="266"/>
      <c r="I348" s="153"/>
      <c r="J348" s="256"/>
      <c r="K348" s="153"/>
      <c r="L348" s="153"/>
      <c r="M348" s="153"/>
      <c r="P348" s="166"/>
      <c r="Q348" s="166"/>
      <c r="R348" s="34"/>
      <c r="S348" s="153"/>
      <c r="T348" s="153"/>
      <c r="U348" s="153"/>
      <c r="V348" s="153"/>
      <c r="W348" s="153"/>
      <c r="X348" s="153"/>
      <c r="Y348" s="153"/>
      <c r="Z348" s="153"/>
      <c r="AA348" s="34"/>
      <c r="AB348" s="34"/>
      <c r="AC348" s="34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</row>
    <row r="349" spans="1:59" s="185" customFormat="1" ht="27" customHeight="1" x14ac:dyDescent="0.25">
      <c r="A349" s="153"/>
      <c r="B349" s="153"/>
      <c r="C349" s="264"/>
      <c r="D349" s="267"/>
      <c r="E349" s="268"/>
      <c r="F349" s="268"/>
      <c r="G349" s="268"/>
      <c r="H349" s="266"/>
      <c r="I349" s="153"/>
      <c r="J349" s="256"/>
      <c r="K349" s="153"/>
      <c r="L349" s="153"/>
      <c r="M349" s="153"/>
      <c r="P349" s="166"/>
      <c r="Q349" s="166"/>
      <c r="R349" s="34"/>
      <c r="S349" s="153"/>
      <c r="T349" s="153"/>
      <c r="U349" s="153"/>
      <c r="V349" s="153"/>
      <c r="W349" s="153"/>
      <c r="X349" s="153"/>
      <c r="Y349" s="153"/>
      <c r="Z349" s="153"/>
      <c r="AA349" s="34"/>
      <c r="AB349" s="34"/>
      <c r="AC349" s="34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</row>
    <row r="350" spans="1:59" s="185" customFormat="1" ht="27" customHeight="1" x14ac:dyDescent="0.25">
      <c r="A350" s="153"/>
      <c r="B350" s="153"/>
      <c r="C350" s="264"/>
      <c r="D350" s="265">
        <v>2016</v>
      </c>
      <c r="E350" s="266"/>
      <c r="F350" s="266"/>
      <c r="G350" s="266"/>
      <c r="H350" s="266"/>
      <c r="I350" s="153"/>
      <c r="J350" s="256"/>
      <c r="K350" s="153"/>
      <c r="L350" s="153"/>
      <c r="M350" s="153"/>
      <c r="P350" s="166"/>
      <c r="Q350" s="166"/>
      <c r="R350" s="34"/>
      <c r="S350" s="153"/>
      <c r="T350" s="153"/>
      <c r="U350" s="153"/>
      <c r="V350" s="153"/>
      <c r="W350" s="153"/>
      <c r="X350" s="153"/>
      <c r="Y350" s="153"/>
      <c r="Z350" s="153"/>
      <c r="AA350" s="34"/>
      <c r="AB350" s="34"/>
      <c r="AC350" s="34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</row>
    <row r="351" spans="1:59" s="185" customFormat="1" ht="27" customHeight="1" x14ac:dyDescent="0.25">
      <c r="A351" s="153"/>
      <c r="B351" s="153"/>
      <c r="C351" s="264" t="s">
        <v>4</v>
      </c>
      <c r="D351" s="267">
        <v>3267035</v>
      </c>
      <c r="E351" s="266"/>
      <c r="F351" s="266"/>
      <c r="G351" s="266"/>
      <c r="H351" s="266"/>
      <c r="I351" s="153"/>
      <c r="J351" s="256"/>
      <c r="K351" s="153"/>
      <c r="L351" s="153"/>
      <c r="M351" s="153"/>
      <c r="P351" s="166"/>
      <c r="Q351" s="166"/>
      <c r="R351" s="34"/>
      <c r="S351" s="153"/>
      <c r="T351" s="153"/>
      <c r="U351" s="153"/>
      <c r="V351" s="153"/>
      <c r="W351" s="153"/>
      <c r="X351" s="153"/>
      <c r="Y351" s="153"/>
      <c r="Z351" s="153"/>
      <c r="AA351" s="34"/>
      <c r="AB351" s="34"/>
      <c r="AC351" s="34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</row>
    <row r="352" spans="1:59" s="185" customFormat="1" ht="27" customHeight="1" x14ac:dyDescent="0.25">
      <c r="A352" s="153"/>
      <c r="B352" s="153"/>
      <c r="C352" s="264" t="s">
        <v>10</v>
      </c>
      <c r="D352" s="267">
        <v>61770</v>
      </c>
      <c r="E352" s="266"/>
      <c r="F352" s="266"/>
      <c r="G352" s="266"/>
      <c r="H352" s="266"/>
      <c r="I352" s="153"/>
      <c r="J352" s="256"/>
      <c r="K352" s="153"/>
      <c r="L352" s="153"/>
      <c r="M352" s="153"/>
      <c r="P352" s="166"/>
      <c r="Q352" s="166"/>
      <c r="R352" s="34"/>
      <c r="S352" s="153"/>
      <c r="T352" s="153"/>
      <c r="U352" s="153"/>
      <c r="V352" s="153"/>
      <c r="W352" s="153"/>
      <c r="X352" s="153"/>
      <c r="Y352" s="153"/>
      <c r="Z352" s="153"/>
      <c r="AA352" s="34"/>
      <c r="AB352" s="34"/>
      <c r="AC352" s="34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</row>
    <row r="353" spans="1:59" s="185" customFormat="1" ht="27" customHeight="1" x14ac:dyDescent="0.25">
      <c r="A353" s="153"/>
      <c r="B353" s="153"/>
      <c r="C353" s="264" t="s">
        <v>8</v>
      </c>
      <c r="D353" s="267">
        <v>58327</v>
      </c>
      <c r="E353" s="266"/>
      <c r="F353" s="266"/>
      <c r="G353" s="266"/>
      <c r="H353" s="266"/>
      <c r="I353" s="153"/>
      <c r="J353" s="256"/>
      <c r="K353" s="153"/>
      <c r="L353" s="153"/>
      <c r="M353" s="153"/>
      <c r="P353" s="166"/>
      <c r="Q353" s="166"/>
      <c r="R353" s="34"/>
      <c r="S353" s="153"/>
      <c r="T353" s="153"/>
      <c r="U353" s="153"/>
      <c r="V353" s="153"/>
      <c r="W353" s="153"/>
      <c r="X353" s="153"/>
      <c r="Y353" s="153"/>
      <c r="Z353" s="153"/>
      <c r="AA353" s="34"/>
      <c r="AB353" s="34"/>
      <c r="AC353" s="34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</row>
    <row r="354" spans="1:59" s="185" customFormat="1" ht="27" customHeight="1" x14ac:dyDescent="0.25">
      <c r="A354" s="153"/>
      <c r="B354" s="153"/>
      <c r="C354" s="264" t="s">
        <v>11</v>
      </c>
      <c r="D354" s="267">
        <v>233677</v>
      </c>
      <c r="E354" s="266"/>
      <c r="F354" s="266"/>
      <c r="G354" s="266"/>
      <c r="H354" s="268"/>
      <c r="I354" s="153"/>
      <c r="J354" s="256"/>
      <c r="K354" s="153"/>
      <c r="L354" s="153"/>
      <c r="M354" s="153"/>
      <c r="P354" s="166"/>
      <c r="Q354" s="166"/>
      <c r="R354" s="34"/>
      <c r="S354" s="153"/>
      <c r="T354" s="153"/>
      <c r="U354" s="153"/>
      <c r="V354" s="153"/>
      <c r="W354" s="153"/>
      <c r="X354" s="153"/>
      <c r="Y354" s="153"/>
      <c r="Z354" s="153"/>
      <c r="AA354" s="34"/>
      <c r="AB354" s="34"/>
      <c r="AC354" s="34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</row>
    <row r="355" spans="1:59" s="185" customFormat="1" ht="27" customHeight="1" x14ac:dyDescent="0.25">
      <c r="A355" s="153"/>
      <c r="B355" s="153"/>
      <c r="C355" s="264" t="s">
        <v>242</v>
      </c>
      <c r="D355" s="267">
        <v>264391</v>
      </c>
      <c r="E355" s="266"/>
      <c r="F355" s="266"/>
      <c r="G355" s="266"/>
      <c r="H355" s="268"/>
      <c r="I355" s="153"/>
      <c r="J355" s="256"/>
      <c r="K355" s="153"/>
      <c r="L355" s="153"/>
      <c r="M355" s="153"/>
      <c r="P355" s="166"/>
      <c r="Q355" s="166"/>
      <c r="R355" s="34"/>
      <c r="S355" s="153"/>
      <c r="T355" s="153"/>
      <c r="U355" s="153"/>
      <c r="V355" s="153"/>
      <c r="W355" s="153"/>
      <c r="X355" s="153"/>
      <c r="Y355" s="153"/>
      <c r="Z355" s="153"/>
      <c r="AA355" s="34"/>
      <c r="AB355" s="34"/>
      <c r="AC355" s="34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</row>
    <row r="356" spans="1:59" s="185" customFormat="1" ht="27" customHeight="1" x14ac:dyDescent="0.25">
      <c r="A356" s="153"/>
      <c r="B356" s="153"/>
      <c r="C356" s="264" t="s">
        <v>243</v>
      </c>
      <c r="D356" s="267">
        <v>158062</v>
      </c>
      <c r="E356" s="266"/>
      <c r="F356" s="268"/>
      <c r="G356" s="266"/>
      <c r="H356" s="266"/>
      <c r="I356" s="153"/>
      <c r="J356" s="256"/>
      <c r="K356" s="153"/>
      <c r="L356" s="153"/>
      <c r="M356" s="153"/>
      <c r="P356" s="166"/>
      <c r="Q356" s="166"/>
      <c r="R356" s="34"/>
      <c r="S356" s="153"/>
      <c r="T356" s="153"/>
      <c r="U356" s="153"/>
      <c r="V356" s="153"/>
      <c r="W356" s="153"/>
      <c r="X356" s="153"/>
      <c r="Y356" s="153"/>
      <c r="Z356" s="153"/>
      <c r="AA356" s="34"/>
      <c r="AB356" s="34"/>
      <c r="AC356" s="34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</row>
    <row r="357" spans="1:59" s="185" customFormat="1" ht="27" customHeight="1" x14ac:dyDescent="0.25">
      <c r="A357" s="153"/>
      <c r="B357" s="153"/>
      <c r="C357" s="264" t="s">
        <v>257</v>
      </c>
      <c r="D357" s="267">
        <v>448326</v>
      </c>
      <c r="E357" s="266"/>
      <c r="F357" s="268">
        <v>4491588</v>
      </c>
      <c r="G357" s="266"/>
      <c r="H357" s="266"/>
      <c r="I357" s="153"/>
      <c r="J357" s="256"/>
      <c r="K357" s="153"/>
      <c r="L357" s="153"/>
      <c r="M357" s="153"/>
      <c r="P357" s="166"/>
      <c r="Q357" s="166"/>
      <c r="R357" s="34"/>
      <c r="S357" s="153"/>
      <c r="T357" s="153"/>
      <c r="U357" s="153"/>
      <c r="V357" s="153"/>
      <c r="W357" s="153"/>
      <c r="X357" s="153"/>
      <c r="Y357" s="153"/>
      <c r="Z357" s="153"/>
      <c r="AA357" s="34"/>
      <c r="AB357" s="34"/>
      <c r="AC357" s="34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</row>
    <row r="358" spans="1:59" s="185" customFormat="1" ht="27" customHeight="1" x14ac:dyDescent="0.25">
      <c r="A358" s="153"/>
      <c r="B358" s="153"/>
      <c r="C358" s="264" t="s">
        <v>258</v>
      </c>
      <c r="D358" s="269">
        <v>13853</v>
      </c>
      <c r="E358" s="268"/>
      <c r="F358" s="266"/>
      <c r="G358" s="266"/>
      <c r="H358" s="268"/>
      <c r="I358" s="222"/>
      <c r="J358" s="256"/>
      <c r="K358" s="153"/>
      <c r="L358" s="153"/>
      <c r="M358" s="153"/>
      <c r="P358" s="166"/>
      <c r="Q358" s="166"/>
      <c r="R358" s="34"/>
      <c r="S358" s="153"/>
      <c r="T358" s="153"/>
      <c r="U358" s="153"/>
      <c r="V358" s="153"/>
      <c r="W358" s="153"/>
      <c r="X358" s="153"/>
      <c r="Y358" s="153"/>
      <c r="Z358" s="153"/>
      <c r="AA358" s="34"/>
      <c r="AB358" s="34"/>
      <c r="AC358" s="34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</row>
    <row r="359" spans="1:59" s="185" customFormat="1" ht="27" customHeight="1" x14ac:dyDescent="0.25">
      <c r="A359" s="153"/>
      <c r="B359" s="153"/>
      <c r="C359" s="264" t="s">
        <v>234</v>
      </c>
      <c r="D359" s="267">
        <v>180800</v>
      </c>
      <c r="E359" s="266"/>
      <c r="F359" s="266"/>
      <c r="G359" s="266"/>
      <c r="H359" s="268"/>
      <c r="I359" s="153"/>
      <c r="J359" s="256"/>
      <c r="K359" s="153"/>
      <c r="L359" s="153"/>
      <c r="M359" s="153"/>
      <c r="P359" s="166"/>
      <c r="Q359" s="166"/>
      <c r="R359" s="34"/>
      <c r="S359" s="153"/>
      <c r="T359" s="153"/>
      <c r="U359" s="153"/>
      <c r="V359" s="153"/>
      <c r="W359" s="153"/>
      <c r="X359" s="153"/>
      <c r="Y359" s="153"/>
      <c r="Z359" s="153"/>
      <c r="AA359" s="34"/>
      <c r="AB359" s="34"/>
      <c r="AC359" s="34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</row>
    <row r="360" spans="1:59" s="185" customFormat="1" ht="27" customHeight="1" x14ac:dyDescent="0.25">
      <c r="A360" s="153"/>
      <c r="B360" s="153"/>
      <c r="C360" s="264" t="s">
        <v>241</v>
      </c>
      <c r="D360" s="267">
        <v>35836</v>
      </c>
      <c r="E360" s="266"/>
      <c r="F360" s="266"/>
      <c r="G360" s="266"/>
      <c r="H360" s="268"/>
      <c r="I360" s="153"/>
      <c r="J360" s="256"/>
      <c r="K360" s="153"/>
      <c r="L360" s="153"/>
      <c r="M360" s="153"/>
      <c r="P360" s="166"/>
      <c r="Q360" s="166"/>
      <c r="R360" s="34"/>
      <c r="S360" s="153"/>
      <c r="T360" s="153"/>
      <c r="U360" s="153"/>
      <c r="V360" s="153"/>
      <c r="W360" s="153"/>
      <c r="X360" s="153"/>
      <c r="Y360" s="153"/>
      <c r="Z360" s="153"/>
      <c r="AA360" s="34"/>
      <c r="AB360" s="34"/>
      <c r="AC360" s="34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</row>
    <row r="361" spans="1:59" s="185" customFormat="1" ht="27" customHeight="1" x14ac:dyDescent="0.25">
      <c r="A361" s="153"/>
      <c r="B361" s="153"/>
      <c r="C361" s="264" t="s">
        <v>240</v>
      </c>
      <c r="D361" s="267">
        <v>268186</v>
      </c>
      <c r="E361" s="266"/>
      <c r="F361" s="266"/>
      <c r="G361" s="266"/>
      <c r="H361" s="266"/>
      <c r="I361" s="153"/>
      <c r="J361" s="256"/>
      <c r="K361" s="153"/>
      <c r="L361" s="153"/>
      <c r="M361" s="153"/>
      <c r="P361" s="166"/>
      <c r="Q361" s="166"/>
      <c r="R361" s="34"/>
      <c r="S361" s="153"/>
      <c r="T361" s="153"/>
      <c r="U361" s="153"/>
      <c r="V361" s="153"/>
      <c r="W361" s="153"/>
      <c r="X361" s="153"/>
      <c r="Y361" s="153"/>
      <c r="Z361" s="153"/>
      <c r="AA361" s="34"/>
      <c r="AB361" s="34"/>
      <c r="AC361" s="34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</row>
    <row r="362" spans="1:59" s="185" customFormat="1" ht="27" customHeight="1" x14ac:dyDescent="0.25">
      <c r="A362" s="153"/>
      <c r="B362" s="153"/>
      <c r="C362" s="264" t="s">
        <v>236</v>
      </c>
      <c r="D362" s="267">
        <v>2170</v>
      </c>
      <c r="E362" s="266"/>
      <c r="F362" s="266"/>
      <c r="G362" s="266"/>
      <c r="H362" s="266"/>
      <c r="I362" s="153"/>
      <c r="J362" s="256"/>
      <c r="K362" s="153"/>
      <c r="L362" s="153"/>
      <c r="M362" s="153"/>
      <c r="P362" s="166"/>
      <c r="Q362" s="166"/>
      <c r="R362" s="34"/>
      <c r="S362" s="153"/>
      <c r="T362" s="153"/>
      <c r="U362" s="153"/>
      <c r="V362" s="153"/>
      <c r="W362" s="153"/>
      <c r="X362" s="153"/>
      <c r="Y362" s="153"/>
      <c r="Z362" s="153"/>
      <c r="AA362" s="34"/>
      <c r="AB362" s="34"/>
      <c r="AC362" s="34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</row>
    <row r="363" spans="1:59" s="185" customFormat="1" ht="27" customHeight="1" x14ac:dyDescent="0.25">
      <c r="A363" s="153"/>
      <c r="B363" s="153"/>
      <c r="C363" s="264" t="s">
        <v>237</v>
      </c>
      <c r="D363" s="267">
        <v>33097</v>
      </c>
      <c r="E363" s="266"/>
      <c r="F363" s="266"/>
      <c r="G363" s="266"/>
      <c r="H363" s="266"/>
      <c r="I363" s="153"/>
      <c r="J363" s="256"/>
      <c r="K363" s="153"/>
      <c r="L363" s="153"/>
      <c r="M363" s="153"/>
      <c r="P363" s="166"/>
      <c r="Q363" s="166"/>
      <c r="R363" s="34"/>
      <c r="S363" s="153"/>
      <c r="T363" s="153"/>
      <c r="U363" s="153"/>
      <c r="V363" s="153"/>
      <c r="W363" s="153"/>
      <c r="X363" s="153"/>
      <c r="Y363" s="153"/>
      <c r="Z363" s="153"/>
      <c r="AA363" s="34"/>
      <c r="AB363" s="34"/>
      <c r="AC363" s="34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</row>
    <row r="364" spans="1:59" s="185" customFormat="1" ht="27" customHeight="1" x14ac:dyDescent="0.25">
      <c r="A364" s="153"/>
      <c r="B364" s="153"/>
      <c r="C364" s="264" t="s">
        <v>238</v>
      </c>
      <c r="D364" s="267">
        <v>4441</v>
      </c>
      <c r="E364" s="266"/>
      <c r="F364" s="266"/>
      <c r="G364" s="266"/>
      <c r="H364" s="266"/>
      <c r="I364" s="153"/>
      <c r="J364" s="256"/>
      <c r="K364" s="153"/>
      <c r="L364" s="153"/>
      <c r="M364" s="153"/>
      <c r="P364" s="166"/>
      <c r="Q364" s="166"/>
      <c r="R364" s="34"/>
      <c r="S364" s="153"/>
      <c r="T364" s="153"/>
      <c r="U364" s="153"/>
      <c r="V364" s="153"/>
      <c r="W364" s="153"/>
      <c r="X364" s="153"/>
      <c r="Y364" s="153"/>
      <c r="Z364" s="153"/>
      <c r="AA364" s="34"/>
      <c r="AB364" s="34"/>
      <c r="AC364" s="34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</row>
    <row r="365" spans="1:59" s="185" customFormat="1" ht="27" customHeight="1" x14ac:dyDescent="0.25">
      <c r="A365" s="153"/>
      <c r="B365" s="153"/>
      <c r="C365" s="264" t="s">
        <v>239</v>
      </c>
      <c r="D365" s="267">
        <v>16636</v>
      </c>
      <c r="E365" s="266"/>
      <c r="F365" s="266"/>
      <c r="G365" s="266"/>
      <c r="H365" s="266"/>
      <c r="I365" s="153"/>
      <c r="J365" s="256"/>
      <c r="K365" s="153"/>
      <c r="L365" s="153"/>
      <c r="M365" s="153"/>
      <c r="P365" s="166"/>
      <c r="Q365" s="166"/>
      <c r="R365" s="34"/>
      <c r="S365" s="153"/>
      <c r="T365" s="153"/>
      <c r="U365" s="153"/>
      <c r="V365" s="153"/>
      <c r="W365" s="153"/>
      <c r="X365" s="153"/>
      <c r="Y365" s="153"/>
      <c r="Z365" s="153"/>
      <c r="AA365" s="34"/>
      <c r="AB365" s="34"/>
      <c r="AC365" s="34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</row>
    <row r="366" spans="1:59" s="185" customFormat="1" ht="27" customHeight="1" x14ac:dyDescent="0.25">
      <c r="A366" s="153"/>
      <c r="B366" s="153"/>
      <c r="C366" s="264" t="s">
        <v>261</v>
      </c>
      <c r="D366" s="269">
        <v>449199</v>
      </c>
      <c r="E366" s="266"/>
      <c r="F366" s="268">
        <v>5046607</v>
      </c>
      <c r="G366" s="266"/>
      <c r="H366" s="266"/>
      <c r="I366" s="153"/>
      <c r="J366" s="256"/>
      <c r="K366" s="153"/>
      <c r="L366" s="153"/>
      <c r="M366" s="153"/>
      <c r="P366" s="166"/>
      <c r="Q366" s="166"/>
      <c r="R366" s="34"/>
      <c r="S366" s="153"/>
      <c r="T366" s="153"/>
      <c r="U366" s="153"/>
      <c r="V366" s="153"/>
      <c r="W366" s="153"/>
      <c r="X366" s="153"/>
      <c r="Y366" s="153"/>
      <c r="Z366" s="153"/>
      <c r="AA366" s="34"/>
      <c r="AB366" s="34"/>
      <c r="AC366" s="34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</row>
    <row r="367" spans="1:59" s="185" customFormat="1" ht="27" customHeight="1" x14ac:dyDescent="0.25">
      <c r="A367" s="153"/>
      <c r="B367" s="153"/>
      <c r="C367" s="264"/>
      <c r="D367" s="267">
        <v>5495806</v>
      </c>
      <c r="E367" s="268">
        <v>5495806</v>
      </c>
      <c r="F367" s="268">
        <v>5495806</v>
      </c>
      <c r="G367" s="266"/>
      <c r="H367" s="266"/>
      <c r="I367" s="153"/>
      <c r="J367" s="256"/>
      <c r="K367" s="153"/>
      <c r="L367" s="153"/>
      <c r="M367" s="153"/>
      <c r="P367" s="166"/>
      <c r="Q367" s="166"/>
      <c r="R367" s="34"/>
      <c r="S367" s="153"/>
      <c r="T367" s="153"/>
      <c r="U367" s="153"/>
      <c r="V367" s="153"/>
      <c r="W367" s="153"/>
      <c r="X367" s="153"/>
      <c r="Y367" s="153"/>
      <c r="Z367" s="153"/>
      <c r="AA367" s="34"/>
      <c r="AB367" s="34"/>
      <c r="AC367" s="34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</row>
    <row r="368" spans="1:59" s="185" customFormat="1" ht="27" customHeight="1" x14ac:dyDescent="0.25">
      <c r="A368" s="153"/>
      <c r="B368" s="153"/>
      <c r="C368" s="270"/>
      <c r="D368" s="271"/>
      <c r="I368" s="153"/>
      <c r="J368" s="256"/>
      <c r="K368" s="153"/>
      <c r="L368" s="153"/>
      <c r="M368" s="153"/>
      <c r="P368" s="166"/>
      <c r="Q368" s="166"/>
      <c r="R368" s="34"/>
      <c r="S368" s="153"/>
      <c r="T368" s="153"/>
      <c r="U368" s="153"/>
      <c r="V368" s="153"/>
      <c r="W368" s="153"/>
      <c r="X368" s="153"/>
      <c r="Y368" s="153"/>
      <c r="Z368" s="153"/>
      <c r="AA368" s="34"/>
      <c r="AB368" s="34"/>
      <c r="AC368" s="34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</row>
    <row r="369" spans="1:59" s="185" customFormat="1" ht="27" customHeight="1" x14ac:dyDescent="0.25">
      <c r="A369" s="153"/>
      <c r="B369" s="153"/>
      <c r="C369" s="270"/>
      <c r="D369" s="265">
        <v>2016</v>
      </c>
      <c r="I369" s="153"/>
      <c r="J369" s="256"/>
      <c r="K369" s="153"/>
      <c r="L369" s="153"/>
      <c r="M369" s="153"/>
      <c r="P369" s="166"/>
      <c r="Q369" s="166"/>
      <c r="R369" s="34"/>
      <c r="S369" s="153"/>
      <c r="T369" s="153"/>
      <c r="U369" s="153"/>
      <c r="V369" s="153"/>
      <c r="W369" s="153"/>
      <c r="X369" s="153"/>
      <c r="Y369" s="153"/>
      <c r="Z369" s="153"/>
      <c r="AA369" s="34"/>
      <c r="AB369" s="34"/>
      <c r="AC369" s="34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</row>
    <row r="370" spans="1:59" s="185" customFormat="1" ht="27" customHeight="1" x14ac:dyDescent="0.25">
      <c r="A370" s="153"/>
      <c r="B370" s="153"/>
      <c r="C370" s="270" t="s">
        <v>114</v>
      </c>
      <c r="D370" s="267">
        <v>3267035</v>
      </c>
      <c r="I370" s="153"/>
      <c r="J370" s="256"/>
      <c r="K370" s="153"/>
      <c r="L370" s="153"/>
      <c r="M370" s="153"/>
      <c r="P370" s="166"/>
      <c r="Q370" s="166"/>
      <c r="R370" s="34"/>
      <c r="S370" s="153"/>
      <c r="T370" s="153"/>
      <c r="U370" s="153"/>
      <c r="V370" s="153"/>
      <c r="W370" s="153"/>
      <c r="X370" s="153"/>
      <c r="Y370" s="153"/>
      <c r="Z370" s="153"/>
      <c r="AA370" s="34"/>
      <c r="AB370" s="34"/>
      <c r="AC370" s="34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</row>
    <row r="371" spans="1:59" s="185" customFormat="1" ht="27" customHeight="1" x14ac:dyDescent="0.25">
      <c r="A371" s="153"/>
      <c r="B371" s="153"/>
      <c r="C371" s="270" t="s">
        <v>174</v>
      </c>
      <c r="D371" s="267">
        <v>180800</v>
      </c>
      <c r="I371" s="153"/>
      <c r="J371" s="256"/>
      <c r="K371" s="153"/>
      <c r="L371" s="153"/>
      <c r="M371" s="153"/>
      <c r="P371" s="166"/>
      <c r="Q371" s="166"/>
      <c r="R371" s="34"/>
      <c r="S371" s="153"/>
      <c r="T371" s="153"/>
      <c r="U371" s="153"/>
      <c r="V371" s="153"/>
      <c r="W371" s="153"/>
      <c r="X371" s="153"/>
      <c r="Y371" s="153"/>
      <c r="Z371" s="153"/>
      <c r="AA371" s="34"/>
      <c r="AB371" s="34"/>
      <c r="AC371" s="34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</row>
    <row r="372" spans="1:59" s="185" customFormat="1" ht="27" customHeight="1" x14ac:dyDescent="0.25">
      <c r="A372" s="153"/>
      <c r="B372" s="153"/>
      <c r="C372" s="270" t="s">
        <v>127</v>
      </c>
      <c r="D372" s="267">
        <v>158062</v>
      </c>
      <c r="I372" s="153"/>
      <c r="J372" s="256"/>
      <c r="K372" s="153"/>
      <c r="L372" s="153"/>
      <c r="M372" s="153"/>
      <c r="P372" s="166"/>
      <c r="Q372" s="166"/>
      <c r="R372" s="34"/>
      <c r="S372" s="153"/>
      <c r="T372" s="153"/>
      <c r="U372" s="153"/>
      <c r="V372" s="153"/>
      <c r="W372" s="153"/>
      <c r="X372" s="153"/>
      <c r="Y372" s="153"/>
      <c r="Z372" s="153"/>
      <c r="AA372" s="34"/>
      <c r="AB372" s="34"/>
      <c r="AC372" s="34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</row>
    <row r="373" spans="1:59" s="185" customFormat="1" ht="27" customHeight="1" x14ac:dyDescent="0.25">
      <c r="A373" s="153"/>
      <c r="B373" s="153"/>
      <c r="C373" s="270" t="s">
        <v>117</v>
      </c>
      <c r="D373" s="267">
        <v>264391</v>
      </c>
      <c r="I373" s="153"/>
      <c r="J373" s="256"/>
      <c r="K373" s="153"/>
      <c r="L373" s="153"/>
      <c r="M373" s="153"/>
      <c r="P373" s="166"/>
      <c r="Q373" s="166"/>
      <c r="R373" s="34"/>
      <c r="S373" s="153"/>
      <c r="T373" s="153"/>
      <c r="U373" s="153"/>
      <c r="V373" s="153"/>
      <c r="W373" s="153"/>
      <c r="X373" s="153"/>
      <c r="Y373" s="153"/>
      <c r="Z373" s="153"/>
      <c r="AA373" s="34"/>
      <c r="AB373" s="34"/>
      <c r="AC373" s="34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</row>
    <row r="374" spans="1:59" s="185" customFormat="1" ht="27" customHeight="1" x14ac:dyDescent="0.25">
      <c r="A374" s="153"/>
      <c r="B374" s="153"/>
      <c r="C374" s="270" t="s">
        <v>119</v>
      </c>
      <c r="D374" s="267">
        <v>233677</v>
      </c>
      <c r="I374" s="153"/>
      <c r="J374" s="256"/>
      <c r="K374" s="153"/>
      <c r="L374" s="153"/>
      <c r="M374" s="153"/>
      <c r="P374" s="166"/>
      <c r="Q374" s="166"/>
      <c r="R374" s="34"/>
      <c r="S374" s="153"/>
      <c r="T374" s="153"/>
      <c r="U374" s="153"/>
      <c r="V374" s="153"/>
      <c r="W374" s="153"/>
      <c r="X374" s="153"/>
      <c r="Y374" s="153"/>
      <c r="Z374" s="153"/>
      <c r="AA374" s="34"/>
      <c r="AB374" s="34"/>
      <c r="AC374" s="34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</row>
    <row r="375" spans="1:59" s="185" customFormat="1" ht="27" customHeight="1" x14ac:dyDescent="0.25">
      <c r="A375" s="153"/>
      <c r="B375" s="153"/>
      <c r="C375" s="270" t="s">
        <v>118</v>
      </c>
      <c r="D375" s="267">
        <v>273745</v>
      </c>
      <c r="I375" s="153"/>
      <c r="J375" s="256"/>
      <c r="K375" s="153"/>
      <c r="L375" s="153"/>
      <c r="M375" s="153"/>
      <c r="P375" s="166"/>
      <c r="Q375" s="166"/>
      <c r="R375" s="34"/>
      <c r="S375" s="153"/>
      <c r="T375" s="153"/>
      <c r="U375" s="153"/>
      <c r="V375" s="153"/>
      <c r="W375" s="153"/>
      <c r="X375" s="153"/>
      <c r="Y375" s="153"/>
      <c r="Z375" s="153"/>
      <c r="AA375" s="34"/>
      <c r="AB375" s="34"/>
      <c r="AC375" s="34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</row>
    <row r="376" spans="1:59" s="185" customFormat="1" ht="27" customHeight="1" x14ac:dyDescent="0.25">
      <c r="A376" s="153"/>
      <c r="B376" s="153"/>
      <c r="C376" s="270" t="s">
        <v>126</v>
      </c>
      <c r="D376" s="267">
        <v>50578</v>
      </c>
      <c r="I376" s="153"/>
      <c r="J376" s="256"/>
      <c r="K376" s="153"/>
      <c r="L376" s="153"/>
      <c r="M376" s="153"/>
      <c r="P376" s="166"/>
      <c r="Q376" s="166"/>
      <c r="R376" s="34"/>
      <c r="S376" s="153"/>
      <c r="T376" s="153"/>
      <c r="U376" s="153"/>
      <c r="V376" s="153"/>
      <c r="W376" s="153"/>
      <c r="X376" s="153"/>
      <c r="Y376" s="153"/>
      <c r="Z376" s="153"/>
      <c r="AA376" s="34"/>
      <c r="AB376" s="34"/>
      <c r="AC376" s="34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</row>
    <row r="377" spans="1:59" s="185" customFormat="1" ht="27" customHeight="1" x14ac:dyDescent="0.25">
      <c r="A377" s="153"/>
      <c r="B377" s="153"/>
      <c r="C377" s="270" t="s">
        <v>175</v>
      </c>
      <c r="D377" s="267">
        <v>97286</v>
      </c>
      <c r="I377" s="153"/>
      <c r="J377" s="256"/>
      <c r="K377" s="153"/>
      <c r="L377" s="153"/>
      <c r="M377" s="153"/>
      <c r="P377" s="166"/>
      <c r="Q377" s="166"/>
      <c r="R377" s="34"/>
      <c r="S377" s="153"/>
      <c r="T377" s="153"/>
      <c r="U377" s="153"/>
      <c r="V377" s="153"/>
      <c r="W377" s="153"/>
      <c r="X377" s="153"/>
      <c r="Y377" s="153"/>
      <c r="Z377" s="153"/>
      <c r="AA377" s="34"/>
      <c r="AB377" s="34"/>
      <c r="AC377" s="34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</row>
    <row r="378" spans="1:59" s="185" customFormat="1" ht="27" customHeight="1" x14ac:dyDescent="0.25">
      <c r="A378" s="153"/>
      <c r="B378" s="153"/>
      <c r="C378" s="270" t="s">
        <v>115</v>
      </c>
      <c r="D378" s="267">
        <v>61770</v>
      </c>
      <c r="I378" s="153"/>
      <c r="J378" s="256"/>
      <c r="K378" s="153"/>
      <c r="L378" s="153"/>
      <c r="M378" s="153"/>
      <c r="P378" s="166"/>
      <c r="Q378" s="166"/>
      <c r="R378" s="34"/>
      <c r="S378" s="153"/>
      <c r="T378" s="153"/>
      <c r="U378" s="153"/>
      <c r="V378" s="153"/>
      <c r="W378" s="153"/>
      <c r="X378" s="153"/>
      <c r="Y378" s="153"/>
      <c r="Z378" s="153"/>
      <c r="AA378" s="34"/>
      <c r="AB378" s="34"/>
      <c r="AC378" s="34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</row>
    <row r="379" spans="1:59" s="185" customFormat="1" ht="27" customHeight="1" x14ac:dyDescent="0.25">
      <c r="A379" s="153"/>
      <c r="B379" s="153"/>
      <c r="C379" s="270" t="s">
        <v>116</v>
      </c>
      <c r="D379" s="267">
        <v>58327</v>
      </c>
      <c r="I379" s="153"/>
      <c r="J379" s="256"/>
      <c r="K379" s="153"/>
      <c r="L379" s="153"/>
      <c r="M379" s="153"/>
      <c r="P379" s="166"/>
      <c r="Q379" s="166"/>
      <c r="R379" s="34"/>
      <c r="S379" s="153"/>
      <c r="T379" s="153"/>
      <c r="U379" s="153"/>
      <c r="V379" s="153"/>
      <c r="W379" s="153"/>
      <c r="X379" s="153"/>
      <c r="Y379" s="153"/>
      <c r="Z379" s="153"/>
      <c r="AA379" s="34"/>
      <c r="AB379" s="34"/>
      <c r="AC379" s="34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</row>
    <row r="380" spans="1:59" s="185" customFormat="1" ht="27" customHeight="1" x14ac:dyDescent="0.25">
      <c r="A380" s="153"/>
      <c r="B380" s="153"/>
      <c r="C380" s="270" t="s">
        <v>120</v>
      </c>
      <c r="D380" s="267">
        <v>44102</v>
      </c>
      <c r="I380" s="153"/>
      <c r="J380" s="256"/>
      <c r="K380" s="153"/>
      <c r="L380" s="153"/>
      <c r="M380" s="153"/>
      <c r="P380" s="166"/>
      <c r="Q380" s="166"/>
      <c r="R380" s="34"/>
      <c r="S380" s="153"/>
      <c r="T380" s="153"/>
      <c r="U380" s="153"/>
      <c r="V380" s="153"/>
      <c r="W380" s="153"/>
      <c r="X380" s="153"/>
      <c r="Y380" s="153"/>
      <c r="Z380" s="153"/>
      <c r="AA380" s="34"/>
      <c r="AB380" s="34"/>
      <c r="AC380" s="34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</row>
    <row r="381" spans="1:59" s="185" customFormat="1" ht="27" customHeight="1" x14ac:dyDescent="0.25">
      <c r="A381" s="153"/>
      <c r="B381" s="153"/>
      <c r="C381" s="270" t="s">
        <v>121</v>
      </c>
      <c r="D381" s="267">
        <v>81904</v>
      </c>
      <c r="I381" s="153"/>
      <c r="J381" s="256"/>
      <c r="K381" s="153"/>
      <c r="L381" s="153"/>
      <c r="M381" s="153"/>
      <c r="P381" s="166"/>
      <c r="Q381" s="166"/>
      <c r="R381" s="34"/>
      <c r="S381" s="153"/>
      <c r="T381" s="153"/>
      <c r="U381" s="153"/>
      <c r="V381" s="153"/>
      <c r="W381" s="153"/>
      <c r="X381" s="153"/>
      <c r="Y381" s="153"/>
      <c r="Z381" s="153"/>
      <c r="AA381" s="34"/>
      <c r="AB381" s="34"/>
      <c r="AC381" s="34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</row>
    <row r="382" spans="1:59" s="185" customFormat="1" ht="27" customHeight="1" x14ac:dyDescent="0.25">
      <c r="A382" s="153"/>
      <c r="B382" s="153"/>
      <c r="C382" s="270" t="s">
        <v>141</v>
      </c>
      <c r="D382" s="267">
        <v>35372</v>
      </c>
      <c r="I382" s="153"/>
      <c r="J382" s="256"/>
      <c r="K382" s="153"/>
      <c r="L382" s="153"/>
      <c r="M382" s="153"/>
      <c r="P382" s="166"/>
      <c r="Q382" s="166"/>
      <c r="R382" s="34"/>
      <c r="S382" s="153"/>
      <c r="T382" s="153"/>
      <c r="U382" s="153"/>
      <c r="V382" s="153"/>
      <c r="W382" s="153"/>
      <c r="X382" s="153"/>
      <c r="Y382" s="153"/>
      <c r="Z382" s="153"/>
      <c r="AA382" s="34"/>
      <c r="AB382" s="34"/>
      <c r="AC382" s="34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</row>
    <row r="383" spans="1:59" s="185" customFormat="1" ht="27" customHeight="1" x14ac:dyDescent="0.25">
      <c r="A383" s="153"/>
      <c r="B383" s="153"/>
      <c r="C383" s="270" t="s">
        <v>176</v>
      </c>
      <c r="D383" s="267">
        <v>30377</v>
      </c>
      <c r="I383" s="153"/>
      <c r="J383" s="256"/>
      <c r="K383" s="153"/>
      <c r="L383" s="153"/>
      <c r="M383" s="153"/>
      <c r="P383" s="166"/>
      <c r="Q383" s="166"/>
      <c r="R383" s="34"/>
      <c r="S383" s="153"/>
      <c r="T383" s="153"/>
      <c r="U383" s="153"/>
      <c r="V383" s="153"/>
      <c r="W383" s="153"/>
      <c r="X383" s="153"/>
      <c r="Y383" s="153"/>
      <c r="Z383" s="153"/>
      <c r="AA383" s="34"/>
      <c r="AB383" s="34"/>
      <c r="AC383" s="34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</row>
    <row r="384" spans="1:59" s="185" customFormat="1" ht="27" customHeight="1" x14ac:dyDescent="0.25">
      <c r="A384" s="153"/>
      <c r="B384" s="153"/>
      <c r="C384" s="270" t="s">
        <v>216</v>
      </c>
      <c r="D384" s="267">
        <v>20243</v>
      </c>
      <c r="E384" s="267">
        <v>4857669</v>
      </c>
      <c r="I384" s="153"/>
      <c r="J384" s="256"/>
      <c r="K384" s="153"/>
      <c r="L384" s="153"/>
      <c r="M384" s="153"/>
      <c r="P384" s="166"/>
      <c r="Q384" s="166"/>
      <c r="R384" s="34"/>
      <c r="S384" s="153"/>
      <c r="T384" s="153"/>
      <c r="U384" s="153"/>
      <c r="V384" s="153"/>
      <c r="W384" s="153"/>
      <c r="X384" s="153"/>
      <c r="Y384" s="153"/>
      <c r="Z384" s="153"/>
      <c r="AA384" s="34"/>
      <c r="AB384" s="34"/>
      <c r="AC384" s="34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</row>
    <row r="385" spans="1:59" s="185" customFormat="1" ht="27" customHeight="1" x14ac:dyDescent="0.25">
      <c r="A385" s="153"/>
      <c r="B385" s="153"/>
      <c r="C385" s="185" t="s">
        <v>261</v>
      </c>
      <c r="D385" s="267">
        <v>638137</v>
      </c>
      <c r="I385" s="153"/>
      <c r="J385" s="256"/>
      <c r="K385" s="153"/>
      <c r="L385" s="153"/>
      <c r="M385" s="153"/>
      <c r="P385" s="166"/>
      <c r="Q385" s="166"/>
      <c r="R385" s="34"/>
      <c r="S385" s="153"/>
      <c r="T385" s="153"/>
      <c r="U385" s="153"/>
      <c r="V385" s="153"/>
      <c r="W385" s="153"/>
      <c r="X385" s="153"/>
      <c r="Y385" s="153"/>
      <c r="Z385" s="153"/>
      <c r="AA385" s="34"/>
      <c r="AB385" s="34"/>
      <c r="AC385" s="34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</row>
    <row r="386" spans="1:59" s="185" customFormat="1" ht="27" customHeight="1" x14ac:dyDescent="0.25">
      <c r="A386" s="153"/>
      <c r="B386" s="153"/>
      <c r="D386" s="267">
        <v>5495806</v>
      </c>
      <c r="E386" s="258">
        <v>5495806</v>
      </c>
      <c r="I386" s="153"/>
      <c r="J386" s="256"/>
      <c r="K386" s="153"/>
      <c r="L386" s="153"/>
      <c r="M386" s="153"/>
      <c r="P386" s="166"/>
      <c r="Q386" s="166"/>
      <c r="R386" s="34"/>
      <c r="S386" s="153"/>
      <c r="T386" s="153"/>
      <c r="U386" s="153"/>
      <c r="V386" s="153"/>
      <c r="W386" s="153"/>
      <c r="X386" s="153"/>
      <c r="Y386" s="153"/>
      <c r="Z386" s="153"/>
      <c r="AA386" s="34"/>
      <c r="AB386" s="34"/>
      <c r="AC386" s="34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</row>
    <row r="387" spans="1:59" s="185" customFormat="1" ht="27" customHeight="1" x14ac:dyDescent="0.25">
      <c r="A387" s="153"/>
      <c r="B387" s="153"/>
      <c r="D387" s="258"/>
      <c r="I387" s="153"/>
      <c r="J387" s="256"/>
      <c r="K387" s="153"/>
      <c r="L387" s="153"/>
      <c r="M387" s="153"/>
      <c r="P387" s="166"/>
      <c r="Q387" s="166"/>
      <c r="R387" s="34"/>
      <c r="S387" s="153"/>
      <c r="T387" s="153"/>
      <c r="U387" s="153"/>
      <c r="V387" s="153"/>
      <c r="W387" s="153"/>
      <c r="X387" s="153"/>
      <c r="Y387" s="153"/>
      <c r="Z387" s="153"/>
      <c r="AA387" s="34"/>
      <c r="AB387" s="34"/>
      <c r="AC387" s="34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</row>
    <row r="388" spans="1:59" s="185" customFormat="1" ht="27" customHeight="1" x14ac:dyDescent="0.25">
      <c r="A388" s="153"/>
      <c r="B388" s="153"/>
      <c r="D388" s="258"/>
      <c r="I388" s="153"/>
      <c r="J388" s="256"/>
      <c r="K388" s="153"/>
      <c r="L388" s="153"/>
      <c r="M388" s="153"/>
      <c r="P388" s="166"/>
      <c r="Q388" s="166"/>
      <c r="R388" s="34"/>
      <c r="S388" s="153"/>
      <c r="T388" s="153"/>
      <c r="U388" s="153"/>
      <c r="V388" s="153"/>
      <c r="W388" s="153"/>
      <c r="X388" s="153"/>
      <c r="Y388" s="153"/>
      <c r="Z388" s="153"/>
      <c r="AA388" s="34"/>
      <c r="AB388" s="34"/>
      <c r="AC388" s="34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</row>
    <row r="389" spans="1:59" s="185" customFormat="1" ht="27" customHeight="1" x14ac:dyDescent="0.25">
      <c r="A389" s="153"/>
      <c r="B389" s="153"/>
      <c r="D389" s="265">
        <v>2016</v>
      </c>
      <c r="I389" s="153"/>
      <c r="J389" s="256"/>
      <c r="K389" s="153"/>
      <c r="L389" s="153"/>
      <c r="M389" s="153"/>
      <c r="P389" s="166"/>
      <c r="Q389" s="166"/>
      <c r="R389" s="34"/>
      <c r="S389" s="153"/>
      <c r="T389" s="153"/>
      <c r="U389" s="153"/>
      <c r="V389" s="153"/>
      <c r="W389" s="153"/>
      <c r="X389" s="153"/>
      <c r="Y389" s="153"/>
      <c r="Z389" s="153"/>
      <c r="AA389" s="34"/>
      <c r="AB389" s="34"/>
      <c r="AC389" s="34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</row>
    <row r="390" spans="1:59" s="185" customFormat="1" ht="27" customHeight="1" x14ac:dyDescent="0.25">
      <c r="A390" s="153"/>
      <c r="B390" s="153"/>
      <c r="C390" s="270" t="s">
        <v>285</v>
      </c>
      <c r="D390" s="267">
        <v>273745</v>
      </c>
      <c r="E390" s="267"/>
      <c r="F390" s="267"/>
      <c r="I390" s="153"/>
      <c r="J390" s="256"/>
      <c r="K390" s="153"/>
      <c r="L390" s="153"/>
      <c r="M390" s="153"/>
      <c r="P390" s="166"/>
      <c r="Q390" s="166"/>
      <c r="R390" s="34"/>
      <c r="S390" s="153"/>
      <c r="T390" s="153"/>
      <c r="U390" s="153"/>
      <c r="V390" s="153"/>
      <c r="W390" s="153"/>
      <c r="X390" s="153"/>
      <c r="Y390" s="153"/>
      <c r="Z390" s="153"/>
      <c r="AA390" s="34"/>
      <c r="AB390" s="34"/>
      <c r="AC390" s="34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</row>
    <row r="391" spans="1:59" s="185" customFormat="1" ht="27" customHeight="1" x14ac:dyDescent="0.25">
      <c r="A391" s="153"/>
      <c r="B391" s="153"/>
      <c r="C391" s="270" t="s">
        <v>287</v>
      </c>
      <c r="D391" s="267">
        <v>97286</v>
      </c>
      <c r="E391" s="267"/>
      <c r="F391" s="267"/>
      <c r="I391" s="153"/>
      <c r="J391" s="256"/>
      <c r="K391" s="153"/>
      <c r="L391" s="153"/>
      <c r="M391" s="153"/>
      <c r="P391" s="166"/>
      <c r="Q391" s="166"/>
      <c r="R391" s="34"/>
      <c r="S391" s="153"/>
      <c r="T391" s="153"/>
      <c r="U391" s="153"/>
      <c r="V391" s="153"/>
      <c r="W391" s="153"/>
      <c r="X391" s="153"/>
      <c r="Y391" s="153"/>
      <c r="Z391" s="153"/>
      <c r="AA391" s="34"/>
      <c r="AB391" s="34"/>
      <c r="AC391" s="34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</row>
    <row r="392" spans="1:59" s="185" customFormat="1" ht="27" customHeight="1" x14ac:dyDescent="0.25">
      <c r="A392" s="153"/>
      <c r="B392" s="153"/>
      <c r="C392" s="270" t="s">
        <v>288</v>
      </c>
      <c r="D392" s="267">
        <v>34282</v>
      </c>
      <c r="E392" s="267"/>
      <c r="F392" s="267"/>
      <c r="I392" s="153"/>
      <c r="J392" s="256"/>
      <c r="K392" s="153"/>
      <c r="L392" s="153"/>
      <c r="M392" s="153"/>
      <c r="P392" s="166"/>
      <c r="Q392" s="166"/>
      <c r="R392" s="34"/>
      <c r="S392" s="153"/>
      <c r="T392" s="153"/>
      <c r="U392" s="153"/>
      <c r="V392" s="153"/>
      <c r="W392" s="153"/>
      <c r="X392" s="153"/>
      <c r="Y392" s="153"/>
      <c r="Z392" s="153"/>
      <c r="AA392" s="34"/>
      <c r="AB392" s="34"/>
      <c r="AC392" s="34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</row>
    <row r="393" spans="1:59" s="185" customFormat="1" ht="27" customHeight="1" x14ac:dyDescent="0.25">
      <c r="A393" s="153"/>
      <c r="B393" s="153"/>
      <c r="C393" s="270" t="s">
        <v>289</v>
      </c>
      <c r="D393" s="267">
        <v>20243</v>
      </c>
      <c r="E393" s="267"/>
      <c r="F393" s="267"/>
      <c r="I393" s="153"/>
      <c r="J393" s="256"/>
      <c r="K393" s="153"/>
      <c r="L393" s="153"/>
      <c r="M393" s="153"/>
      <c r="P393" s="166"/>
      <c r="Q393" s="166"/>
      <c r="R393" s="34"/>
      <c r="S393" s="153"/>
      <c r="T393" s="153"/>
      <c r="U393" s="153"/>
      <c r="V393" s="153"/>
      <c r="W393" s="153"/>
      <c r="X393" s="153"/>
      <c r="Y393" s="153"/>
      <c r="Z393" s="153"/>
      <c r="AA393" s="34"/>
      <c r="AB393" s="34"/>
      <c r="AC393" s="34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</row>
    <row r="394" spans="1:59" s="185" customFormat="1" ht="27" customHeight="1" x14ac:dyDescent="0.25">
      <c r="A394" s="153"/>
      <c r="B394" s="153"/>
      <c r="C394" s="270" t="s">
        <v>290</v>
      </c>
      <c r="D394" s="267">
        <v>11235</v>
      </c>
      <c r="E394" s="267"/>
      <c r="F394" s="267"/>
      <c r="I394" s="153"/>
      <c r="J394" s="256"/>
      <c r="K394" s="153"/>
      <c r="L394" s="153"/>
      <c r="M394" s="153"/>
      <c r="P394" s="166"/>
      <c r="Q394" s="166"/>
      <c r="R394" s="34"/>
      <c r="S394" s="153"/>
      <c r="T394" s="153"/>
      <c r="U394" s="153"/>
      <c r="V394" s="153"/>
      <c r="W394" s="153"/>
      <c r="X394" s="153"/>
      <c r="Y394" s="153"/>
      <c r="Z394" s="153"/>
      <c r="AA394" s="34"/>
      <c r="AB394" s="34"/>
      <c r="AC394" s="34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</row>
    <row r="395" spans="1:59" s="185" customFormat="1" ht="27" customHeight="1" x14ac:dyDescent="0.25">
      <c r="A395" s="153"/>
      <c r="B395" s="153"/>
      <c r="C395" s="270" t="s">
        <v>293</v>
      </c>
      <c r="D395" s="267">
        <v>9844</v>
      </c>
      <c r="E395" s="267"/>
      <c r="F395" s="267"/>
      <c r="I395" s="153"/>
      <c r="J395" s="256"/>
      <c r="K395" s="153"/>
      <c r="L395" s="153"/>
      <c r="M395" s="153"/>
      <c r="P395" s="166"/>
      <c r="Q395" s="166"/>
      <c r="R395" s="34"/>
      <c r="S395" s="153"/>
      <c r="T395" s="153"/>
      <c r="U395" s="153"/>
      <c r="V395" s="153"/>
      <c r="W395" s="153"/>
      <c r="X395" s="153"/>
      <c r="Y395" s="153"/>
      <c r="Z395" s="153"/>
      <c r="AA395" s="34"/>
      <c r="AB395" s="34"/>
      <c r="AC395" s="34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</row>
    <row r="396" spans="1:59" s="185" customFormat="1" ht="27" customHeight="1" x14ac:dyDescent="0.25">
      <c r="A396" s="153"/>
      <c r="B396" s="153"/>
      <c r="C396" s="270" t="s">
        <v>297</v>
      </c>
      <c r="D396" s="267">
        <v>1499</v>
      </c>
      <c r="E396" s="267"/>
      <c r="F396" s="267"/>
      <c r="I396" s="153"/>
      <c r="J396" s="256"/>
      <c r="K396" s="153"/>
      <c r="L396" s="153"/>
      <c r="M396" s="153"/>
      <c r="P396" s="166"/>
      <c r="Q396" s="166"/>
      <c r="R396" s="34"/>
      <c r="S396" s="153"/>
      <c r="T396" s="153"/>
      <c r="U396" s="153"/>
      <c r="V396" s="153"/>
      <c r="W396" s="153"/>
      <c r="X396" s="153"/>
      <c r="Y396" s="153"/>
      <c r="Z396" s="153"/>
      <c r="AA396" s="34"/>
      <c r="AB396" s="34"/>
      <c r="AC396" s="34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</row>
    <row r="397" spans="1:59" s="185" customFormat="1" ht="27" customHeight="1" x14ac:dyDescent="0.25">
      <c r="A397" s="153"/>
      <c r="B397" s="153"/>
      <c r="C397" s="270" t="s">
        <v>299</v>
      </c>
      <c r="D397" s="267">
        <v>86</v>
      </c>
      <c r="E397" s="267"/>
      <c r="F397" s="267"/>
      <c r="I397" s="153"/>
      <c r="J397" s="256"/>
      <c r="K397" s="153"/>
      <c r="L397" s="153"/>
      <c r="M397" s="153"/>
      <c r="P397" s="166"/>
      <c r="Q397" s="166"/>
      <c r="R397" s="34"/>
      <c r="S397" s="153"/>
      <c r="T397" s="153"/>
      <c r="U397" s="153"/>
      <c r="V397" s="153"/>
      <c r="W397" s="153"/>
      <c r="X397" s="153"/>
      <c r="Y397" s="153"/>
      <c r="Z397" s="153"/>
      <c r="AA397" s="34"/>
      <c r="AB397" s="34"/>
      <c r="AC397" s="34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</row>
    <row r="398" spans="1:59" s="185" customFormat="1" ht="27" customHeight="1" x14ac:dyDescent="0.25">
      <c r="A398" s="153"/>
      <c r="B398" s="153"/>
      <c r="C398" s="270" t="s">
        <v>298</v>
      </c>
      <c r="D398" s="267">
        <v>106</v>
      </c>
      <c r="E398" s="267"/>
      <c r="F398" s="267"/>
      <c r="I398" s="153"/>
      <c r="J398" s="256"/>
      <c r="K398" s="153"/>
      <c r="L398" s="153"/>
      <c r="M398" s="153"/>
      <c r="P398" s="166"/>
      <c r="Q398" s="166"/>
      <c r="R398" s="34"/>
      <c r="S398" s="153"/>
      <c r="T398" s="153"/>
      <c r="U398" s="153"/>
      <c r="V398" s="153"/>
      <c r="W398" s="153"/>
      <c r="X398" s="153"/>
      <c r="Y398" s="153"/>
      <c r="Z398" s="153"/>
      <c r="AA398" s="34"/>
      <c r="AB398" s="34"/>
      <c r="AC398" s="34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</row>
    <row r="399" spans="1:59" s="185" customFormat="1" ht="27" customHeight="1" x14ac:dyDescent="0.25">
      <c r="A399" s="153"/>
      <c r="B399" s="153"/>
      <c r="C399" s="270" t="s">
        <v>114</v>
      </c>
      <c r="D399" s="267">
        <v>3267035</v>
      </c>
      <c r="E399" s="267"/>
      <c r="F399" s="267"/>
      <c r="I399" s="153"/>
      <c r="J399" s="256"/>
      <c r="K399" s="153"/>
      <c r="L399" s="153"/>
      <c r="M399" s="153"/>
      <c r="P399" s="166"/>
      <c r="Q399" s="166"/>
      <c r="R399" s="34"/>
      <c r="S399" s="153"/>
      <c r="T399" s="153"/>
      <c r="U399" s="153"/>
      <c r="V399" s="153"/>
      <c r="W399" s="153"/>
      <c r="X399" s="153"/>
      <c r="Y399" s="153"/>
      <c r="Z399" s="153"/>
      <c r="AA399" s="34"/>
      <c r="AB399" s="34"/>
      <c r="AC399" s="34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</row>
    <row r="400" spans="1:59" s="185" customFormat="1" ht="27" customHeight="1" x14ac:dyDescent="0.25">
      <c r="A400" s="153"/>
      <c r="B400" s="153"/>
      <c r="C400" s="270" t="s">
        <v>119</v>
      </c>
      <c r="D400" s="267">
        <v>158062</v>
      </c>
      <c r="E400" s="267"/>
      <c r="F400" s="267"/>
      <c r="I400" s="153"/>
      <c r="J400" s="256"/>
      <c r="K400" s="153"/>
      <c r="L400" s="153"/>
      <c r="M400" s="153"/>
      <c r="P400" s="166"/>
      <c r="Q400" s="166"/>
      <c r="R400" s="34"/>
      <c r="S400" s="153"/>
      <c r="T400" s="153"/>
      <c r="U400" s="153"/>
      <c r="V400" s="153"/>
      <c r="W400" s="153"/>
      <c r="X400" s="153"/>
      <c r="Y400" s="153"/>
      <c r="Z400" s="153"/>
      <c r="AA400" s="34"/>
      <c r="AB400" s="34"/>
      <c r="AC400" s="34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</row>
    <row r="401" spans="1:59" s="185" customFormat="1" ht="27" customHeight="1" x14ac:dyDescent="0.25">
      <c r="A401" s="153"/>
      <c r="B401" s="153"/>
      <c r="C401" s="270" t="s">
        <v>174</v>
      </c>
      <c r="D401" s="267">
        <v>264391</v>
      </c>
      <c r="E401" s="267">
        <v>4137814</v>
      </c>
      <c r="F401" s="267"/>
      <c r="I401" s="153"/>
      <c r="J401" s="256"/>
      <c r="K401" s="153"/>
      <c r="L401" s="153"/>
      <c r="M401" s="153"/>
      <c r="P401" s="166"/>
      <c r="Q401" s="166"/>
      <c r="R401" s="34"/>
      <c r="S401" s="153"/>
      <c r="T401" s="153"/>
      <c r="U401" s="153"/>
      <c r="V401" s="153"/>
      <c r="W401" s="153"/>
      <c r="X401" s="153"/>
      <c r="Y401" s="153"/>
      <c r="Z401" s="153"/>
      <c r="AA401" s="34"/>
      <c r="AB401" s="34"/>
      <c r="AC401" s="34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</row>
    <row r="402" spans="1:59" s="185" customFormat="1" ht="27" customHeight="1" x14ac:dyDescent="0.25">
      <c r="A402" s="153"/>
      <c r="B402" s="153"/>
      <c r="C402" s="270" t="s">
        <v>261</v>
      </c>
      <c r="D402" s="267">
        <v>1357992</v>
      </c>
      <c r="E402" s="267"/>
      <c r="F402" s="267"/>
      <c r="I402" s="153"/>
      <c r="J402" s="256"/>
      <c r="K402" s="153"/>
      <c r="L402" s="153"/>
      <c r="M402" s="153"/>
      <c r="P402" s="166"/>
      <c r="Q402" s="166"/>
      <c r="R402" s="34"/>
      <c r="S402" s="153"/>
      <c r="T402" s="153"/>
      <c r="U402" s="153"/>
      <c r="V402" s="153"/>
      <c r="W402" s="153"/>
      <c r="X402" s="153"/>
      <c r="Y402" s="153"/>
      <c r="Z402" s="153"/>
      <c r="AA402" s="34"/>
      <c r="AB402" s="34"/>
      <c r="AC402" s="34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</row>
    <row r="403" spans="1:59" s="185" customFormat="1" ht="27" customHeight="1" x14ac:dyDescent="0.25">
      <c r="A403" s="153"/>
      <c r="B403" s="153"/>
      <c r="D403" s="267">
        <v>5495806</v>
      </c>
      <c r="E403" s="267">
        <v>5495806</v>
      </c>
      <c r="F403" s="267"/>
      <c r="I403" s="153"/>
      <c r="J403" s="256"/>
      <c r="K403" s="153"/>
      <c r="L403" s="153"/>
      <c r="M403" s="153"/>
      <c r="P403" s="166"/>
      <c r="Q403" s="166"/>
      <c r="R403" s="34"/>
      <c r="S403" s="153"/>
      <c r="T403" s="153"/>
      <c r="U403" s="153"/>
      <c r="V403" s="153"/>
      <c r="W403" s="153"/>
      <c r="X403" s="153"/>
      <c r="Y403" s="153"/>
      <c r="Z403" s="153"/>
      <c r="AA403" s="34"/>
      <c r="AB403" s="34"/>
      <c r="AC403" s="34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</row>
    <row r="404" spans="1:59" s="185" customFormat="1" ht="27" customHeight="1" x14ac:dyDescent="0.25">
      <c r="A404" s="153"/>
      <c r="B404" s="153"/>
      <c r="D404" s="258"/>
      <c r="I404" s="153"/>
      <c r="J404" s="256"/>
      <c r="K404" s="153"/>
      <c r="L404" s="153"/>
      <c r="M404" s="153"/>
      <c r="P404" s="166"/>
      <c r="Q404" s="166"/>
      <c r="R404" s="34"/>
      <c r="S404" s="153"/>
      <c r="T404" s="153"/>
      <c r="U404" s="153"/>
      <c r="V404" s="153"/>
      <c r="W404" s="153"/>
      <c r="X404" s="153"/>
      <c r="Y404" s="153"/>
      <c r="Z404" s="153"/>
      <c r="AA404" s="34"/>
      <c r="AB404" s="34"/>
      <c r="AC404" s="34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</row>
    <row r="405" spans="1:59" ht="27" customHeight="1" x14ac:dyDescent="0.25">
      <c r="A405" s="153"/>
      <c r="B405" s="153"/>
      <c r="C405" s="185"/>
      <c r="D405" s="258"/>
      <c r="E405" s="185"/>
      <c r="F405" s="185"/>
      <c r="G405" s="185"/>
      <c r="H405" s="185"/>
      <c r="I405" s="153"/>
      <c r="J405" s="256"/>
      <c r="K405" s="153"/>
      <c r="L405" s="153"/>
      <c r="M405" s="153"/>
    </row>
    <row r="406" spans="1:59" ht="27" customHeight="1" x14ac:dyDescent="0.25">
      <c r="A406" s="153"/>
      <c r="B406" s="153"/>
      <c r="C406" s="185"/>
      <c r="D406" s="258"/>
      <c r="E406" s="185"/>
      <c r="F406" s="185"/>
      <c r="G406" s="185"/>
      <c r="H406" s="185"/>
      <c r="I406" s="153"/>
      <c r="J406" s="256"/>
      <c r="K406" s="153"/>
      <c r="L406" s="153"/>
      <c r="M406" s="153"/>
    </row>
    <row r="407" spans="1:59" ht="27" customHeight="1" x14ac:dyDescent="0.25">
      <c r="A407" s="153"/>
      <c r="B407" s="153"/>
      <c r="C407" s="153"/>
      <c r="D407" s="222"/>
      <c r="E407" s="153"/>
      <c r="F407" s="153"/>
      <c r="G407" s="153"/>
      <c r="H407" s="153"/>
      <c r="I407" s="153"/>
      <c r="J407" s="256"/>
      <c r="K407" s="153"/>
      <c r="L407" s="153"/>
      <c r="M407" s="153"/>
    </row>
    <row r="408" spans="1:59" ht="27" customHeight="1" x14ac:dyDescent="0.25">
      <c r="A408" s="153"/>
      <c r="B408" s="153"/>
      <c r="C408" s="153"/>
      <c r="D408" s="222"/>
      <c r="E408" s="153"/>
      <c r="F408" s="153"/>
      <c r="G408" s="153"/>
      <c r="H408" s="153"/>
      <c r="I408" s="153"/>
      <c r="J408" s="256"/>
      <c r="K408" s="153"/>
      <c r="L408" s="153"/>
      <c r="M408" s="153"/>
    </row>
    <row r="409" spans="1:59" ht="27" customHeight="1" x14ac:dyDescent="0.25">
      <c r="A409" s="153"/>
      <c r="B409" s="153"/>
      <c r="C409" s="153"/>
      <c r="D409" s="222"/>
      <c r="E409" s="153"/>
      <c r="F409" s="153"/>
      <c r="G409" s="153"/>
      <c r="H409" s="153"/>
      <c r="I409" s="153"/>
      <c r="J409" s="256"/>
      <c r="K409" s="153"/>
      <c r="L409" s="153"/>
      <c r="M409" s="153"/>
    </row>
    <row r="410" spans="1:59" ht="27" customHeight="1" x14ac:dyDescent="0.25">
      <c r="A410" s="153"/>
      <c r="B410" s="153"/>
      <c r="C410" s="153"/>
      <c r="D410" s="222"/>
      <c r="E410" s="153"/>
      <c r="F410" s="153"/>
      <c r="G410" s="153"/>
      <c r="H410" s="153"/>
      <c r="I410" s="153"/>
      <c r="J410" s="256"/>
      <c r="K410" s="153"/>
      <c r="L410" s="153"/>
      <c r="M410" s="153"/>
    </row>
    <row r="411" spans="1:59" ht="27" customHeight="1" x14ac:dyDescent="0.25">
      <c r="A411" s="153"/>
      <c r="B411" s="153"/>
      <c r="C411" s="153"/>
      <c r="D411" s="222"/>
      <c r="E411" s="153"/>
      <c r="F411" s="153"/>
      <c r="G411" s="153"/>
      <c r="H411" s="153"/>
      <c r="I411" s="153"/>
      <c r="J411" s="256"/>
      <c r="K411" s="153"/>
      <c r="L411" s="153"/>
      <c r="M411" s="153"/>
    </row>
    <row r="412" spans="1:59" ht="27" customHeight="1" x14ac:dyDescent="0.25">
      <c r="A412" s="153"/>
      <c r="B412" s="153"/>
      <c r="C412" s="153"/>
      <c r="D412" s="222"/>
      <c r="E412" s="153"/>
      <c r="F412" s="153"/>
      <c r="G412" s="153"/>
      <c r="H412" s="153"/>
      <c r="I412" s="153"/>
      <c r="J412" s="256"/>
      <c r="K412" s="153"/>
      <c r="L412" s="153"/>
      <c r="M412" s="153"/>
    </row>
    <row r="413" spans="1:59" ht="27" customHeight="1" x14ac:dyDescent="0.25">
      <c r="A413" s="153"/>
      <c r="B413" s="153"/>
      <c r="C413" s="153"/>
      <c r="D413" s="222"/>
      <c r="E413" s="153"/>
      <c r="F413" s="153"/>
      <c r="G413" s="153"/>
      <c r="H413" s="153"/>
      <c r="I413" s="153"/>
      <c r="J413" s="256"/>
      <c r="K413" s="153"/>
      <c r="L413" s="153"/>
      <c r="M413" s="153"/>
    </row>
    <row r="414" spans="1:59" ht="27" customHeight="1" x14ac:dyDescent="0.25">
      <c r="A414" s="153"/>
      <c r="B414" s="153"/>
      <c r="C414" s="153"/>
      <c r="D414" s="222"/>
      <c r="E414" s="153"/>
      <c r="F414" s="153"/>
      <c r="G414" s="153"/>
      <c r="H414" s="153"/>
      <c r="I414" s="153"/>
      <c r="J414" s="256"/>
      <c r="K414" s="153"/>
      <c r="L414" s="153"/>
      <c r="M414" s="153"/>
    </row>
    <row r="415" spans="1:59" ht="27" customHeight="1" x14ac:dyDescent="0.25">
      <c r="A415" s="153"/>
      <c r="B415" s="153"/>
      <c r="C415" s="153"/>
      <c r="D415" s="222"/>
      <c r="E415" s="153"/>
      <c r="F415" s="153"/>
      <c r="G415" s="153"/>
      <c r="H415" s="153"/>
      <c r="I415" s="153"/>
      <c r="J415" s="256"/>
      <c r="K415" s="153"/>
      <c r="L415" s="153"/>
      <c r="M415" s="153"/>
    </row>
    <row r="416" spans="1:59" ht="27" customHeight="1" x14ac:dyDescent="0.25">
      <c r="A416" s="153"/>
      <c r="B416" s="153"/>
      <c r="C416" s="153"/>
      <c r="D416" s="222"/>
      <c r="E416" s="153"/>
      <c r="F416" s="153"/>
      <c r="G416" s="153"/>
      <c r="H416" s="153"/>
      <c r="I416" s="153"/>
      <c r="J416" s="256"/>
      <c r="K416" s="153"/>
      <c r="L416" s="153"/>
      <c r="M416" s="153"/>
    </row>
    <row r="417" spans="1:13" ht="27" customHeight="1" x14ac:dyDescent="0.25">
      <c r="A417" s="153"/>
      <c r="B417" s="153"/>
      <c r="C417" s="153"/>
      <c r="D417" s="222"/>
      <c r="E417" s="153"/>
      <c r="F417" s="153"/>
      <c r="G417" s="153"/>
      <c r="H417" s="153"/>
      <c r="I417" s="153"/>
      <c r="J417" s="256"/>
      <c r="K417" s="153"/>
      <c r="L417" s="153"/>
      <c r="M417" s="153"/>
    </row>
    <row r="418" spans="1:13" ht="27" customHeight="1" x14ac:dyDescent="0.25">
      <c r="A418" s="153"/>
      <c r="B418" s="153"/>
      <c r="C418" s="153"/>
      <c r="D418" s="222"/>
      <c r="E418" s="153"/>
      <c r="F418" s="153"/>
      <c r="G418" s="153"/>
      <c r="H418" s="153"/>
      <c r="I418" s="153"/>
      <c r="J418" s="256"/>
      <c r="K418" s="153"/>
      <c r="L418" s="153"/>
      <c r="M418" s="153"/>
    </row>
    <row r="419" spans="1:13" ht="27" customHeight="1" x14ac:dyDescent="0.25">
      <c r="A419" s="153"/>
      <c r="B419" s="153"/>
      <c r="C419" s="153"/>
      <c r="D419" s="222"/>
      <c r="E419" s="153"/>
      <c r="F419" s="153"/>
      <c r="G419" s="153"/>
      <c r="H419" s="153"/>
      <c r="I419" s="153"/>
      <c r="J419" s="256"/>
      <c r="K419" s="153"/>
      <c r="L419" s="153"/>
      <c r="M419" s="153"/>
    </row>
    <row r="420" spans="1:13" ht="27" customHeight="1" x14ac:dyDescent="0.25">
      <c r="A420" s="153"/>
      <c r="B420" s="185"/>
      <c r="C420" s="185"/>
      <c r="D420" s="258"/>
      <c r="E420" s="185"/>
      <c r="F420" s="185"/>
      <c r="G420" s="153"/>
      <c r="H420" s="153"/>
      <c r="I420" s="153"/>
      <c r="J420" s="256"/>
      <c r="K420" s="153"/>
    </row>
    <row r="421" spans="1:13" ht="27" customHeight="1" x14ac:dyDescent="0.25">
      <c r="A421" s="153"/>
      <c r="B421" s="185"/>
      <c r="C421" s="185"/>
      <c r="D421" s="258"/>
      <c r="E421" s="185"/>
      <c r="F421" s="185"/>
      <c r="G421" s="153"/>
      <c r="H421" s="153"/>
      <c r="I421" s="153"/>
      <c r="J421" s="256"/>
      <c r="K421" s="153"/>
    </row>
    <row r="422" spans="1:13" ht="27" customHeight="1" x14ac:dyDescent="0.25">
      <c r="A422" s="153"/>
      <c r="B422" s="185"/>
      <c r="C422" s="185"/>
      <c r="D422" s="258"/>
      <c r="E422" s="185"/>
      <c r="F422" s="185"/>
      <c r="G422" s="153"/>
      <c r="H422" s="153"/>
      <c r="I422" s="153"/>
      <c r="J422" s="256"/>
      <c r="K422" s="153"/>
    </row>
    <row r="423" spans="1:13" ht="27" customHeight="1" x14ac:dyDescent="0.25">
      <c r="A423" s="153"/>
      <c r="B423" s="185"/>
      <c r="C423" s="185"/>
      <c r="D423" s="258"/>
      <c r="E423" s="185"/>
      <c r="F423" s="185"/>
      <c r="G423" s="153"/>
      <c r="H423" s="153"/>
      <c r="I423" s="153"/>
      <c r="J423" s="256"/>
      <c r="K423" s="153"/>
    </row>
    <row r="424" spans="1:13" ht="27" customHeight="1" x14ac:dyDescent="0.25">
      <c r="A424" s="153"/>
      <c r="B424" s="185"/>
      <c r="C424" s="185"/>
      <c r="D424" s="258"/>
      <c r="E424" s="185"/>
      <c r="F424" s="185"/>
      <c r="G424" s="153"/>
      <c r="H424" s="153"/>
      <c r="I424" s="153"/>
      <c r="J424" s="256"/>
      <c r="K424" s="153"/>
    </row>
    <row r="425" spans="1:13" ht="27" customHeight="1" x14ac:dyDescent="0.25">
      <c r="A425" s="153"/>
      <c r="B425" s="185"/>
      <c r="C425" s="185"/>
      <c r="D425" s="258"/>
      <c r="E425" s="185"/>
      <c r="F425" s="185"/>
      <c r="G425" s="153"/>
      <c r="H425" s="153"/>
      <c r="I425" s="153"/>
      <c r="J425" s="256"/>
      <c r="K425" s="153"/>
    </row>
    <row r="426" spans="1:13" ht="27" customHeight="1" x14ac:dyDescent="0.25">
      <c r="A426" s="153"/>
      <c r="B426" s="185"/>
      <c r="C426" s="185"/>
      <c r="D426" s="258"/>
      <c r="E426" s="185"/>
      <c r="F426" s="185"/>
      <c r="G426" s="153"/>
      <c r="H426" s="153"/>
      <c r="I426" s="153"/>
      <c r="J426" s="256"/>
      <c r="K426" s="153"/>
    </row>
    <row r="427" spans="1:13" ht="27" customHeight="1" x14ac:dyDescent="0.25">
      <c r="A427" s="153"/>
      <c r="B427" s="185"/>
      <c r="C427" s="185"/>
      <c r="D427" s="258"/>
      <c r="E427" s="185"/>
      <c r="F427" s="185"/>
      <c r="G427" s="153"/>
      <c r="H427" s="153"/>
      <c r="I427" s="153"/>
      <c r="J427" s="256"/>
      <c r="K427" s="153"/>
    </row>
    <row r="428" spans="1:13" ht="27" customHeight="1" x14ac:dyDescent="0.25">
      <c r="A428" s="153"/>
      <c r="B428" s="185"/>
      <c r="C428" s="185"/>
      <c r="D428" s="258"/>
      <c r="E428" s="185"/>
      <c r="F428" s="185"/>
      <c r="G428" s="153"/>
      <c r="H428" s="153"/>
      <c r="I428" s="153"/>
      <c r="J428" s="256"/>
      <c r="K428" s="153"/>
    </row>
    <row r="429" spans="1:13" ht="27" customHeight="1" x14ac:dyDescent="0.25">
      <c r="A429" s="153"/>
      <c r="B429" s="185"/>
      <c r="C429" s="185"/>
      <c r="D429" s="258"/>
      <c r="E429" s="185"/>
      <c r="F429" s="185"/>
      <c r="G429" s="153"/>
      <c r="H429" s="153"/>
      <c r="I429" s="153"/>
      <c r="J429" s="256"/>
      <c r="K429" s="153"/>
    </row>
    <row r="430" spans="1:13" ht="27" customHeight="1" x14ac:dyDescent="0.25">
      <c r="A430" s="153"/>
      <c r="B430" s="185"/>
      <c r="C430" s="185"/>
      <c r="D430" s="258"/>
      <c r="E430" s="185"/>
      <c r="F430" s="185"/>
      <c r="G430" s="153"/>
      <c r="H430" s="153"/>
      <c r="I430" s="153"/>
      <c r="J430" s="256"/>
      <c r="K430" s="153"/>
    </row>
    <row r="431" spans="1:13" ht="27" customHeight="1" x14ac:dyDescent="0.25">
      <c r="A431" s="153"/>
      <c r="B431" s="185"/>
      <c r="C431" s="185"/>
      <c r="D431" s="258"/>
      <c r="E431" s="185"/>
      <c r="F431" s="185"/>
      <c r="G431" s="153"/>
      <c r="H431" s="153"/>
      <c r="I431" s="153"/>
      <c r="J431" s="256"/>
      <c r="K431" s="153"/>
    </row>
    <row r="432" spans="1:13" ht="27" customHeight="1" x14ac:dyDescent="0.25">
      <c r="A432" s="153"/>
      <c r="B432" s="185"/>
      <c r="C432" s="185"/>
      <c r="D432" s="258"/>
      <c r="E432" s="185"/>
      <c r="F432" s="185"/>
      <c r="G432" s="153"/>
      <c r="H432" s="153"/>
      <c r="I432" s="153"/>
      <c r="J432" s="256"/>
      <c r="K432" s="153"/>
    </row>
    <row r="433" spans="1:11" ht="27" customHeight="1" x14ac:dyDescent="0.25">
      <c r="A433" s="153"/>
      <c r="B433" s="185"/>
      <c r="C433" s="185"/>
      <c r="D433" s="258"/>
      <c r="E433" s="185"/>
      <c r="F433" s="185"/>
      <c r="G433" s="153"/>
      <c r="H433" s="153"/>
      <c r="I433" s="153"/>
      <c r="J433" s="256"/>
      <c r="K433" s="153"/>
    </row>
    <row r="434" spans="1:11" ht="27" customHeight="1" x14ac:dyDescent="0.25">
      <c r="A434" s="153"/>
      <c r="B434" s="185"/>
      <c r="C434" s="185"/>
      <c r="D434" s="258"/>
      <c r="E434" s="185"/>
      <c r="F434" s="185"/>
      <c r="G434" s="153"/>
      <c r="H434" s="153"/>
      <c r="I434" s="153"/>
      <c r="J434" s="256"/>
      <c r="K434" s="153"/>
    </row>
    <row r="435" spans="1:11" ht="27" customHeight="1" x14ac:dyDescent="0.25">
      <c r="A435" s="153"/>
      <c r="B435" s="185"/>
      <c r="C435" s="185"/>
      <c r="D435" s="258"/>
      <c r="E435" s="185"/>
      <c r="F435" s="185"/>
      <c r="G435" s="153"/>
      <c r="H435" s="153"/>
      <c r="I435" s="153"/>
      <c r="J435" s="256"/>
      <c r="K435" s="153"/>
    </row>
    <row r="436" spans="1:11" ht="27" customHeight="1" x14ac:dyDescent="0.25">
      <c r="A436" s="153"/>
      <c r="B436" s="185"/>
      <c r="C436" s="185"/>
      <c r="D436" s="258"/>
      <c r="E436" s="185"/>
      <c r="F436" s="185"/>
      <c r="G436" s="153"/>
      <c r="H436" s="153"/>
      <c r="I436" s="153"/>
      <c r="J436" s="256"/>
      <c r="K436" s="153"/>
    </row>
    <row r="437" spans="1:11" ht="27" customHeight="1" x14ac:dyDescent="0.25">
      <c r="A437" s="153"/>
      <c r="B437" s="185"/>
      <c r="C437" s="185"/>
      <c r="D437" s="258"/>
      <c r="E437" s="185"/>
      <c r="F437" s="185"/>
      <c r="G437" s="153"/>
      <c r="H437" s="153"/>
      <c r="I437" s="153"/>
      <c r="J437" s="256"/>
      <c r="K437" s="153"/>
    </row>
    <row r="438" spans="1:11" ht="27" customHeight="1" x14ac:dyDescent="0.25">
      <c r="A438" s="153"/>
      <c r="B438" s="185"/>
      <c r="C438" s="185"/>
      <c r="D438" s="258"/>
      <c r="E438" s="185"/>
      <c r="F438" s="185"/>
      <c r="G438" s="153"/>
      <c r="H438" s="153"/>
      <c r="I438" s="153"/>
      <c r="J438" s="256"/>
      <c r="K438" s="153"/>
    </row>
    <row r="439" spans="1:11" ht="27" customHeight="1" x14ac:dyDescent="0.25">
      <c r="A439" s="153"/>
      <c r="B439" s="185"/>
      <c r="C439" s="185"/>
      <c r="D439" s="258"/>
      <c r="E439" s="185"/>
      <c r="F439" s="185"/>
      <c r="G439" s="153"/>
      <c r="H439" s="153"/>
      <c r="I439" s="153"/>
      <c r="J439" s="256"/>
      <c r="K439" s="153"/>
    </row>
    <row r="440" spans="1:11" ht="27" customHeight="1" x14ac:dyDescent="0.25">
      <c r="A440" s="153"/>
      <c r="B440" s="185"/>
      <c r="C440" s="185"/>
      <c r="D440" s="258"/>
      <c r="E440" s="185"/>
      <c r="F440" s="185"/>
      <c r="G440" s="153"/>
      <c r="H440" s="153"/>
      <c r="I440" s="153"/>
      <c r="J440" s="256"/>
      <c r="K440" s="153"/>
    </row>
    <row r="441" spans="1:11" ht="27" customHeight="1" x14ac:dyDescent="0.25">
      <c r="A441" s="153"/>
      <c r="B441" s="185"/>
      <c r="C441" s="185"/>
      <c r="D441" s="258"/>
      <c r="E441" s="185"/>
      <c r="F441" s="185"/>
      <c r="G441" s="153"/>
      <c r="H441" s="153"/>
      <c r="I441" s="153"/>
      <c r="J441" s="256"/>
      <c r="K441" s="153"/>
    </row>
    <row r="442" spans="1:11" ht="27" customHeight="1" x14ac:dyDescent="0.25">
      <c r="A442" s="153"/>
      <c r="B442" s="185"/>
      <c r="C442" s="185"/>
      <c r="D442" s="258"/>
      <c r="E442" s="185"/>
      <c r="F442" s="185"/>
      <c r="G442" s="153"/>
      <c r="H442" s="153"/>
      <c r="I442" s="153"/>
      <c r="J442" s="256"/>
      <c r="K442" s="153"/>
    </row>
    <row r="443" spans="1:11" ht="27" customHeight="1" x14ac:dyDescent="0.25">
      <c r="A443" s="153"/>
      <c r="B443" s="185"/>
      <c r="C443" s="185"/>
      <c r="D443" s="258"/>
      <c r="E443" s="185"/>
      <c r="F443" s="185"/>
      <c r="G443" s="153"/>
      <c r="H443" s="153"/>
      <c r="I443" s="153"/>
      <c r="J443" s="256"/>
      <c r="K443" s="153"/>
    </row>
    <row r="444" spans="1:11" ht="27" customHeight="1" x14ac:dyDescent="0.25">
      <c r="A444" s="153"/>
      <c r="B444" s="185"/>
      <c r="C444" s="185"/>
      <c r="D444" s="258"/>
      <c r="E444" s="185"/>
      <c r="F444" s="185"/>
      <c r="G444" s="153"/>
      <c r="H444" s="153"/>
      <c r="I444" s="153"/>
      <c r="J444" s="256"/>
      <c r="K444" s="153"/>
    </row>
    <row r="445" spans="1:11" ht="27" customHeight="1" x14ac:dyDescent="0.25">
      <c r="A445" s="153"/>
      <c r="B445" s="185"/>
      <c r="C445" s="185"/>
      <c r="D445" s="258"/>
      <c r="E445" s="185"/>
      <c r="F445" s="185"/>
      <c r="G445" s="153"/>
      <c r="H445" s="153"/>
      <c r="I445" s="153"/>
      <c r="J445" s="256"/>
      <c r="K445" s="153"/>
    </row>
    <row r="446" spans="1:11" ht="27" customHeight="1" x14ac:dyDescent="0.25">
      <c r="A446" s="153"/>
      <c r="B446" s="185"/>
      <c r="C446" s="185"/>
      <c r="D446" s="258"/>
      <c r="E446" s="185"/>
      <c r="F446" s="185"/>
      <c r="G446" s="153"/>
      <c r="H446" s="153"/>
      <c r="I446" s="153"/>
      <c r="J446" s="256"/>
      <c r="K446" s="153"/>
    </row>
    <row r="447" spans="1:11" ht="27" customHeight="1" x14ac:dyDescent="0.25">
      <c r="A447" s="153"/>
      <c r="B447" s="185"/>
      <c r="C447" s="185"/>
      <c r="D447" s="258"/>
      <c r="E447" s="185"/>
      <c r="F447" s="185"/>
      <c r="G447" s="153"/>
      <c r="H447" s="153"/>
      <c r="I447" s="153"/>
      <c r="J447" s="256"/>
      <c r="K447" s="153"/>
    </row>
    <row r="448" spans="1:11" ht="27" customHeight="1" x14ac:dyDescent="0.25">
      <c r="A448" s="153"/>
      <c r="B448" s="185"/>
      <c r="C448" s="185"/>
      <c r="D448" s="258"/>
      <c r="E448" s="185"/>
      <c r="F448" s="185"/>
      <c r="G448" s="153"/>
      <c r="H448" s="153"/>
      <c r="I448" s="153"/>
      <c r="J448" s="256"/>
      <c r="K448" s="153"/>
    </row>
    <row r="449" spans="1:11" ht="27" customHeight="1" x14ac:dyDescent="0.25">
      <c r="A449" s="153"/>
      <c r="B449" s="185"/>
      <c r="C449" s="185"/>
      <c r="D449" s="258"/>
      <c r="E449" s="185"/>
      <c r="F449" s="185"/>
      <c r="G449" s="153"/>
      <c r="H449" s="153"/>
      <c r="I449" s="153"/>
      <c r="J449" s="256"/>
      <c r="K449" s="153"/>
    </row>
    <row r="450" spans="1:11" ht="27" customHeight="1" x14ac:dyDescent="0.25">
      <c r="A450" s="153"/>
      <c r="B450" s="185"/>
      <c r="C450" s="185"/>
      <c r="D450" s="258"/>
      <c r="E450" s="185"/>
      <c r="F450" s="185"/>
      <c r="G450" s="153"/>
      <c r="H450" s="153"/>
      <c r="I450" s="153"/>
      <c r="J450" s="256"/>
      <c r="K450" s="153"/>
    </row>
    <row r="451" spans="1:11" ht="27" customHeight="1" x14ac:dyDescent="0.25">
      <c r="A451" s="153"/>
      <c r="B451" s="185"/>
      <c r="C451" s="185"/>
      <c r="D451" s="258"/>
      <c r="E451" s="185"/>
      <c r="F451" s="185"/>
      <c r="G451" s="153"/>
      <c r="H451" s="153"/>
      <c r="I451" s="153"/>
      <c r="J451" s="256"/>
      <c r="K451" s="153"/>
    </row>
    <row r="452" spans="1:11" ht="27" customHeight="1" x14ac:dyDescent="0.25">
      <c r="A452" s="153"/>
      <c r="B452" s="185"/>
      <c r="C452" s="185"/>
      <c r="D452" s="258"/>
      <c r="E452" s="185"/>
      <c r="F452" s="185"/>
      <c r="G452" s="153"/>
      <c r="H452" s="153"/>
      <c r="I452" s="153"/>
      <c r="J452" s="256"/>
      <c r="K452" s="153"/>
    </row>
    <row r="453" spans="1:11" ht="27" customHeight="1" x14ac:dyDescent="0.25">
      <c r="A453" s="153"/>
      <c r="B453" s="185"/>
      <c r="C453" s="185"/>
      <c r="D453" s="258"/>
      <c r="E453" s="185"/>
      <c r="F453" s="185"/>
      <c r="G453" s="153"/>
      <c r="H453" s="153"/>
      <c r="I453" s="153"/>
      <c r="J453" s="256"/>
      <c r="K453" s="153"/>
    </row>
    <row r="454" spans="1:11" ht="27" customHeight="1" x14ac:dyDescent="0.25">
      <c r="A454" s="153"/>
      <c r="B454" s="185"/>
      <c r="C454" s="185"/>
      <c r="D454" s="258"/>
      <c r="E454" s="185"/>
      <c r="F454" s="185"/>
      <c r="G454" s="153"/>
      <c r="H454" s="153"/>
      <c r="I454" s="153"/>
      <c r="J454" s="256"/>
      <c r="K454" s="153"/>
    </row>
    <row r="455" spans="1:11" ht="27" customHeight="1" x14ac:dyDescent="0.25">
      <c r="A455" s="153"/>
      <c r="B455" s="185"/>
      <c r="C455" s="185"/>
      <c r="D455" s="258"/>
      <c r="E455" s="185"/>
      <c r="F455" s="185"/>
      <c r="G455" s="153"/>
      <c r="H455" s="153"/>
      <c r="I455" s="153"/>
      <c r="J455" s="256"/>
      <c r="K455" s="153"/>
    </row>
    <row r="456" spans="1:11" ht="27" customHeight="1" x14ac:dyDescent="0.25">
      <c r="A456" s="153"/>
      <c r="B456" s="185"/>
      <c r="C456" s="185"/>
      <c r="D456" s="258"/>
      <c r="E456" s="185"/>
      <c r="F456" s="185"/>
      <c r="G456" s="153"/>
      <c r="H456" s="153"/>
      <c r="I456" s="153"/>
      <c r="J456" s="256"/>
      <c r="K456" s="153"/>
    </row>
    <row r="457" spans="1:11" ht="27" customHeight="1" x14ac:dyDescent="0.25">
      <c r="A457" s="153"/>
      <c r="B457" s="185"/>
      <c r="C457" s="185"/>
      <c r="D457" s="258"/>
      <c r="E457" s="185"/>
      <c r="F457" s="185"/>
      <c r="G457" s="153"/>
      <c r="H457" s="153"/>
      <c r="I457" s="153"/>
      <c r="J457" s="256"/>
      <c r="K457" s="153"/>
    </row>
    <row r="458" spans="1:11" ht="27" customHeight="1" x14ac:dyDescent="0.25">
      <c r="A458" s="153"/>
      <c r="B458" s="185"/>
      <c r="C458" s="185"/>
      <c r="D458" s="258"/>
      <c r="E458" s="185"/>
      <c r="F458" s="185"/>
      <c r="G458" s="153"/>
      <c r="H458" s="153"/>
      <c r="I458" s="153"/>
      <c r="J458" s="256"/>
      <c r="K458" s="153"/>
    </row>
    <row r="459" spans="1:11" ht="27" customHeight="1" x14ac:dyDescent="0.25">
      <c r="A459" s="153"/>
      <c r="B459" s="185"/>
      <c r="C459" s="185"/>
      <c r="D459" s="258"/>
      <c r="E459" s="185"/>
      <c r="F459" s="185"/>
      <c r="G459" s="153"/>
      <c r="H459" s="153"/>
      <c r="I459" s="153"/>
      <c r="J459" s="256"/>
      <c r="K459" s="153"/>
    </row>
    <row r="460" spans="1:11" ht="27" customHeight="1" x14ac:dyDescent="0.25">
      <c r="A460" s="153"/>
      <c r="B460" s="185"/>
      <c r="C460" s="185"/>
      <c r="D460" s="258"/>
      <c r="E460" s="185"/>
      <c r="F460" s="185"/>
      <c r="G460" s="153"/>
      <c r="H460" s="153"/>
      <c r="I460" s="153"/>
      <c r="J460" s="256"/>
      <c r="K460" s="153"/>
    </row>
    <row r="461" spans="1:11" ht="27" customHeight="1" x14ac:dyDescent="0.25">
      <c r="A461" s="153"/>
      <c r="B461" s="185"/>
      <c r="C461" s="185"/>
      <c r="D461" s="258"/>
      <c r="E461" s="185"/>
      <c r="F461" s="185"/>
      <c r="G461" s="153"/>
      <c r="H461" s="153"/>
      <c r="I461" s="153"/>
      <c r="J461" s="256"/>
      <c r="K461" s="153"/>
    </row>
    <row r="462" spans="1:11" ht="27" customHeight="1" x14ac:dyDescent="0.25">
      <c r="A462" s="153"/>
      <c r="B462" s="185"/>
      <c r="C462" s="185"/>
      <c r="D462" s="258"/>
      <c r="E462" s="185"/>
      <c r="F462" s="185"/>
      <c r="G462" s="153"/>
      <c r="H462" s="153"/>
      <c r="I462" s="153"/>
      <c r="J462" s="256"/>
      <c r="K462" s="153"/>
    </row>
    <row r="463" spans="1:11" ht="27" customHeight="1" x14ac:dyDescent="0.25">
      <c r="A463" s="153"/>
      <c r="B463" s="185"/>
      <c r="C463" s="185"/>
      <c r="D463" s="258"/>
      <c r="E463" s="185"/>
      <c r="F463" s="185"/>
      <c r="G463" s="153"/>
      <c r="H463" s="153"/>
      <c r="I463" s="153"/>
      <c r="J463" s="256"/>
      <c r="K463" s="153"/>
    </row>
    <row r="464" spans="1:11" ht="27" customHeight="1" x14ac:dyDescent="0.25">
      <c r="A464" s="153"/>
      <c r="B464" s="185"/>
      <c r="C464" s="185"/>
      <c r="D464" s="258"/>
      <c r="E464" s="185"/>
      <c r="F464" s="185"/>
      <c r="G464" s="153"/>
      <c r="H464" s="153"/>
      <c r="I464" s="153"/>
      <c r="J464" s="256"/>
      <c r="K464" s="153"/>
    </row>
    <row r="465" spans="1:11" ht="27" customHeight="1" x14ac:dyDescent="0.25">
      <c r="A465" s="153"/>
      <c r="B465" s="185"/>
      <c r="C465" s="185"/>
      <c r="D465" s="258"/>
      <c r="E465" s="185"/>
      <c r="F465" s="185"/>
      <c r="G465" s="153"/>
      <c r="H465" s="153"/>
      <c r="I465" s="153"/>
      <c r="J465" s="256"/>
      <c r="K465" s="153"/>
    </row>
    <row r="466" spans="1:11" ht="27" customHeight="1" x14ac:dyDescent="0.25">
      <c r="A466" s="153"/>
      <c r="B466" s="185"/>
      <c r="C466" s="185"/>
      <c r="D466" s="258"/>
      <c r="E466" s="185"/>
      <c r="F466" s="185"/>
      <c r="G466" s="153"/>
      <c r="H466" s="153"/>
      <c r="I466" s="153"/>
      <c r="J466" s="256"/>
      <c r="K466" s="153"/>
    </row>
    <row r="467" spans="1:11" ht="27" customHeight="1" x14ac:dyDescent="0.25">
      <c r="A467" s="153"/>
      <c r="B467" s="185"/>
      <c r="C467" s="185"/>
      <c r="D467" s="258"/>
      <c r="E467" s="185"/>
      <c r="F467" s="185"/>
      <c r="G467" s="153"/>
      <c r="H467" s="153"/>
      <c r="I467" s="153"/>
      <c r="J467" s="256"/>
      <c r="K467" s="153"/>
    </row>
    <row r="468" spans="1:11" ht="27" customHeight="1" x14ac:dyDescent="0.25">
      <c r="A468" s="153"/>
      <c r="B468" s="185"/>
      <c r="C468" s="185"/>
      <c r="D468" s="258"/>
      <c r="E468" s="185"/>
      <c r="F468" s="185"/>
      <c r="G468" s="153"/>
      <c r="H468" s="153"/>
      <c r="I468" s="153"/>
      <c r="J468" s="256"/>
      <c r="K468" s="153"/>
    </row>
    <row r="469" spans="1:11" ht="27" customHeight="1" x14ac:dyDescent="0.25">
      <c r="A469" s="153"/>
      <c r="B469" s="185"/>
      <c r="C469" s="185"/>
      <c r="D469" s="258"/>
      <c r="E469" s="185"/>
      <c r="F469" s="185"/>
      <c r="G469" s="153"/>
      <c r="H469" s="153"/>
      <c r="I469" s="153"/>
      <c r="J469" s="256"/>
      <c r="K469" s="153"/>
    </row>
    <row r="470" spans="1:11" ht="27" customHeight="1" x14ac:dyDescent="0.25">
      <c r="A470" s="153"/>
      <c r="B470" s="185"/>
      <c r="C470" s="185"/>
      <c r="D470" s="258"/>
      <c r="E470" s="185"/>
      <c r="F470" s="185"/>
      <c r="G470" s="153"/>
      <c r="H470" s="153"/>
      <c r="I470" s="153"/>
      <c r="J470" s="256"/>
      <c r="K470" s="153"/>
    </row>
    <row r="471" spans="1:11" ht="27" customHeight="1" x14ac:dyDescent="0.25">
      <c r="A471" s="153"/>
      <c r="B471" s="185"/>
      <c r="C471" s="185"/>
      <c r="D471" s="258"/>
      <c r="E471" s="185"/>
      <c r="F471" s="185"/>
      <c r="G471" s="153"/>
      <c r="H471" s="153"/>
      <c r="I471" s="153"/>
      <c r="J471" s="256"/>
      <c r="K471" s="153"/>
    </row>
    <row r="472" spans="1:11" ht="27" customHeight="1" x14ac:dyDescent="0.25">
      <c r="A472" s="153"/>
      <c r="B472" s="185"/>
      <c r="C472" s="185"/>
      <c r="D472" s="258"/>
      <c r="E472" s="185"/>
      <c r="F472" s="185"/>
      <c r="G472" s="153"/>
      <c r="H472" s="153"/>
      <c r="I472" s="153"/>
      <c r="J472" s="256"/>
      <c r="K472" s="153"/>
    </row>
    <row r="473" spans="1:11" ht="27" customHeight="1" x14ac:dyDescent="0.25">
      <c r="A473" s="153"/>
      <c r="B473" s="185"/>
      <c r="C473" s="185"/>
      <c r="D473" s="258"/>
      <c r="E473" s="185"/>
      <c r="F473" s="185"/>
      <c r="G473" s="153"/>
      <c r="H473" s="153"/>
      <c r="I473" s="153"/>
      <c r="J473" s="256"/>
      <c r="K473" s="153"/>
    </row>
    <row r="474" spans="1:11" ht="27" customHeight="1" x14ac:dyDescent="0.25">
      <c r="A474" s="153"/>
      <c r="B474" s="185"/>
      <c r="C474" s="185"/>
      <c r="D474" s="258"/>
      <c r="E474" s="185"/>
      <c r="F474" s="185"/>
      <c r="G474" s="153"/>
      <c r="H474" s="153"/>
      <c r="I474" s="153"/>
      <c r="J474" s="256"/>
      <c r="K474" s="153"/>
    </row>
    <row r="475" spans="1:11" ht="27" customHeight="1" x14ac:dyDescent="0.25">
      <c r="A475" s="153"/>
      <c r="B475" s="185"/>
      <c r="C475" s="185"/>
      <c r="D475" s="258"/>
      <c r="E475" s="185"/>
      <c r="F475" s="185"/>
      <c r="G475" s="153"/>
      <c r="H475" s="153"/>
      <c r="I475" s="153"/>
      <c r="J475" s="256"/>
      <c r="K475" s="153"/>
    </row>
    <row r="476" spans="1:11" ht="27" customHeight="1" x14ac:dyDescent="0.25">
      <c r="A476" s="153"/>
      <c r="B476" s="185"/>
      <c r="C476" s="185"/>
      <c r="D476" s="258"/>
      <c r="E476" s="185"/>
      <c r="F476" s="185"/>
      <c r="G476" s="153"/>
      <c r="H476" s="153"/>
      <c r="I476" s="153"/>
      <c r="J476" s="256"/>
      <c r="K476" s="153"/>
    </row>
    <row r="477" spans="1:11" ht="27" customHeight="1" x14ac:dyDescent="0.25">
      <c r="A477" s="153"/>
      <c r="B477" s="185"/>
      <c r="C477" s="185"/>
      <c r="D477" s="258"/>
      <c r="E477" s="185"/>
      <c r="F477" s="185"/>
      <c r="G477" s="153"/>
      <c r="H477" s="153"/>
      <c r="I477" s="153"/>
      <c r="J477" s="256"/>
      <c r="K477" s="153"/>
    </row>
    <row r="478" spans="1:11" ht="27" customHeight="1" x14ac:dyDescent="0.25">
      <c r="A478" s="153"/>
      <c r="B478" s="185"/>
      <c r="C478" s="185"/>
      <c r="D478" s="258"/>
      <c r="E478" s="185"/>
      <c r="F478" s="185"/>
      <c r="G478" s="153"/>
      <c r="H478" s="153"/>
      <c r="I478" s="153"/>
      <c r="J478" s="256"/>
      <c r="K478" s="153"/>
    </row>
    <row r="479" spans="1:11" ht="27" customHeight="1" x14ac:dyDescent="0.25">
      <c r="A479" s="153"/>
      <c r="B479" s="185"/>
      <c r="C479" s="185"/>
      <c r="D479" s="258"/>
      <c r="E479" s="185"/>
      <c r="F479" s="185"/>
      <c r="G479" s="153"/>
      <c r="H479" s="153"/>
      <c r="I479" s="153"/>
      <c r="J479" s="256"/>
      <c r="K479" s="153"/>
    </row>
    <row r="480" spans="1:11" ht="27" customHeight="1" x14ac:dyDescent="0.25">
      <c r="A480" s="153"/>
      <c r="B480" s="185"/>
      <c r="C480" s="185"/>
      <c r="D480" s="258"/>
      <c r="E480" s="185"/>
      <c r="F480" s="185"/>
      <c r="G480" s="153"/>
      <c r="H480" s="153"/>
      <c r="I480" s="153"/>
      <c r="J480" s="256"/>
      <c r="K480" s="153"/>
    </row>
    <row r="481" spans="1:11" ht="27" customHeight="1" x14ac:dyDescent="0.25">
      <c r="A481" s="153"/>
      <c r="B481" s="185"/>
      <c r="C481" s="185"/>
      <c r="D481" s="258"/>
      <c r="E481" s="185"/>
      <c r="F481" s="185"/>
      <c r="G481" s="153"/>
      <c r="H481" s="153"/>
      <c r="I481" s="153"/>
      <c r="J481" s="256"/>
      <c r="K481" s="153"/>
    </row>
    <row r="482" spans="1:11" ht="27" customHeight="1" x14ac:dyDescent="0.25">
      <c r="A482" s="153"/>
      <c r="B482" s="185"/>
      <c r="C482" s="185"/>
      <c r="D482" s="258"/>
      <c r="E482" s="185"/>
      <c r="F482" s="185"/>
      <c r="G482" s="153"/>
      <c r="H482" s="153"/>
      <c r="I482" s="153"/>
      <c r="J482" s="256"/>
      <c r="K482" s="153"/>
    </row>
    <row r="483" spans="1:11" ht="27" customHeight="1" x14ac:dyDescent="0.25">
      <c r="A483" s="153"/>
      <c r="B483" s="185"/>
      <c r="C483" s="185"/>
      <c r="D483" s="258"/>
      <c r="E483" s="185"/>
      <c r="F483" s="185"/>
      <c r="G483" s="153"/>
      <c r="H483" s="153"/>
      <c r="I483" s="153"/>
      <c r="J483" s="256"/>
      <c r="K483" s="153"/>
    </row>
    <row r="484" spans="1:11" ht="27" customHeight="1" x14ac:dyDescent="0.25">
      <c r="A484" s="153"/>
      <c r="B484" s="185"/>
      <c r="C484" s="185"/>
      <c r="D484" s="258"/>
      <c r="E484" s="185"/>
      <c r="F484" s="185"/>
      <c r="G484" s="153"/>
      <c r="H484" s="153"/>
      <c r="I484" s="153"/>
      <c r="J484" s="256"/>
      <c r="K484" s="153"/>
    </row>
    <row r="485" spans="1:11" ht="27" customHeight="1" x14ac:dyDescent="0.25">
      <c r="A485" s="153"/>
      <c r="B485" s="185"/>
      <c r="C485" s="185"/>
      <c r="D485" s="258"/>
      <c r="E485" s="185"/>
      <c r="F485" s="185"/>
      <c r="G485" s="153"/>
      <c r="H485" s="153"/>
      <c r="I485" s="153"/>
      <c r="J485" s="256"/>
      <c r="K485" s="153"/>
    </row>
    <row r="486" spans="1:11" ht="27" customHeight="1" x14ac:dyDescent="0.25">
      <c r="A486" s="153"/>
      <c r="B486" s="185"/>
      <c r="C486" s="185"/>
      <c r="D486" s="258"/>
      <c r="E486" s="185"/>
      <c r="F486" s="185"/>
      <c r="G486" s="153"/>
      <c r="H486" s="153"/>
      <c r="I486" s="153"/>
      <c r="J486" s="256"/>
      <c r="K486" s="153"/>
    </row>
    <row r="487" spans="1:11" ht="27" customHeight="1" x14ac:dyDescent="0.25">
      <c r="A487" s="153"/>
      <c r="B487" s="185"/>
      <c r="C487" s="185"/>
      <c r="D487" s="258"/>
      <c r="E487" s="185"/>
      <c r="F487" s="185"/>
      <c r="G487" s="153"/>
      <c r="H487" s="153"/>
      <c r="I487" s="153"/>
      <c r="J487" s="256"/>
      <c r="K487" s="153"/>
    </row>
    <row r="488" spans="1:11" ht="27" customHeight="1" x14ac:dyDescent="0.25">
      <c r="A488" s="153"/>
      <c r="B488" s="185"/>
      <c r="C488" s="185"/>
      <c r="D488" s="258"/>
      <c r="E488" s="185"/>
      <c r="F488" s="185"/>
      <c r="G488" s="153"/>
      <c r="H488" s="153"/>
      <c r="I488" s="153"/>
      <c r="J488" s="256"/>
      <c r="K488" s="153"/>
    </row>
    <row r="489" spans="1:11" ht="27" customHeight="1" x14ac:dyDescent="0.25">
      <c r="A489" s="153"/>
      <c r="B489" s="185"/>
      <c r="C489" s="185"/>
      <c r="D489" s="258"/>
      <c r="E489" s="185"/>
      <c r="F489" s="185"/>
      <c r="G489" s="153"/>
      <c r="H489" s="153"/>
      <c r="I489" s="153"/>
      <c r="J489" s="256"/>
      <c r="K489" s="153"/>
    </row>
    <row r="490" spans="1:11" ht="27" customHeight="1" x14ac:dyDescent="0.25">
      <c r="A490" s="153"/>
      <c r="B490" s="185"/>
      <c r="C490" s="185"/>
      <c r="D490" s="258"/>
      <c r="E490" s="185"/>
      <c r="F490" s="185"/>
      <c r="G490" s="153"/>
      <c r="H490" s="153"/>
      <c r="I490" s="153"/>
      <c r="J490" s="256"/>
      <c r="K490" s="153"/>
    </row>
    <row r="491" spans="1:11" ht="27" customHeight="1" x14ac:dyDescent="0.25">
      <c r="A491" s="153"/>
      <c r="B491" s="185"/>
      <c r="C491" s="185"/>
      <c r="D491" s="258"/>
      <c r="E491" s="185"/>
      <c r="F491" s="185"/>
      <c r="G491" s="153"/>
      <c r="H491" s="153"/>
      <c r="I491" s="153"/>
      <c r="J491" s="256"/>
      <c r="K491" s="153"/>
    </row>
    <row r="492" spans="1:11" ht="27" customHeight="1" x14ac:dyDescent="0.25">
      <c r="A492" s="153"/>
      <c r="B492" s="185"/>
      <c r="C492" s="185"/>
      <c r="D492" s="258"/>
      <c r="E492" s="185"/>
      <c r="F492" s="185"/>
      <c r="G492" s="153"/>
      <c r="H492" s="153"/>
      <c r="I492" s="153"/>
      <c r="J492" s="256"/>
      <c r="K492" s="153"/>
    </row>
    <row r="493" spans="1:11" ht="27" customHeight="1" x14ac:dyDescent="0.25">
      <c r="A493" s="153"/>
      <c r="B493" s="153"/>
      <c r="C493" s="153"/>
      <c r="D493" s="222"/>
      <c r="E493" s="153"/>
      <c r="F493" s="153"/>
      <c r="G493" s="153"/>
      <c r="H493" s="153"/>
      <c r="I493" s="153"/>
      <c r="J493" s="256"/>
      <c r="K493" s="153"/>
    </row>
    <row r="494" spans="1:11" ht="27" customHeight="1" x14ac:dyDescent="0.25">
      <c r="A494" s="153"/>
      <c r="B494" s="153"/>
      <c r="C494" s="153"/>
      <c r="D494" s="222"/>
      <c r="E494" s="153"/>
      <c r="F494" s="153"/>
      <c r="G494" s="153"/>
      <c r="H494" s="153"/>
      <c r="I494" s="153"/>
      <c r="J494" s="256"/>
      <c r="K494" s="153"/>
    </row>
    <row r="495" spans="1:11" ht="27" customHeight="1" x14ac:dyDescent="0.25">
      <c r="A495" s="153"/>
      <c r="B495" s="153"/>
      <c r="C495" s="153"/>
      <c r="D495" s="222"/>
      <c r="E495" s="153"/>
      <c r="F495" s="153"/>
      <c r="G495" s="153"/>
      <c r="H495" s="153"/>
      <c r="I495" s="153"/>
      <c r="J495" s="256"/>
      <c r="K495" s="153"/>
    </row>
    <row r="496" spans="1:11" ht="27" customHeight="1" x14ac:dyDescent="0.25">
      <c r="A496" s="153"/>
      <c r="B496" s="153"/>
      <c r="C496" s="153"/>
      <c r="D496" s="222"/>
      <c r="E496" s="153"/>
      <c r="F496" s="153"/>
      <c r="G496" s="153"/>
      <c r="H496" s="153"/>
      <c r="I496" s="153"/>
      <c r="J496" s="256"/>
      <c r="K496" s="153"/>
    </row>
    <row r="497" spans="1:11" ht="27" customHeight="1" x14ac:dyDescent="0.25">
      <c r="A497" s="153"/>
      <c r="B497" s="153"/>
      <c r="C497" s="153"/>
      <c r="D497" s="222"/>
      <c r="E497" s="153"/>
      <c r="F497" s="153"/>
      <c r="G497" s="153"/>
      <c r="H497" s="153"/>
      <c r="I497" s="153"/>
      <c r="J497" s="256"/>
      <c r="K497" s="153"/>
    </row>
    <row r="498" spans="1:11" ht="27" customHeight="1" x14ac:dyDescent="0.25">
      <c r="A498" s="153"/>
      <c r="B498" s="153"/>
      <c r="C498" s="153"/>
      <c r="D498" s="222"/>
      <c r="E498" s="153"/>
      <c r="F498" s="153"/>
      <c r="G498" s="153"/>
      <c r="H498" s="153"/>
      <c r="I498" s="153"/>
      <c r="J498" s="256"/>
      <c r="K498" s="153"/>
    </row>
    <row r="499" spans="1:11" ht="27" customHeight="1" x14ac:dyDescent="0.25">
      <c r="A499" s="153"/>
      <c r="B499" s="153"/>
      <c r="C499" s="153"/>
      <c r="D499" s="222"/>
      <c r="E499" s="153"/>
      <c r="F499" s="153"/>
      <c r="G499" s="153"/>
      <c r="H499" s="153"/>
      <c r="I499" s="153"/>
      <c r="J499" s="256"/>
      <c r="K499" s="153"/>
    </row>
    <row r="500" spans="1:11" ht="27" customHeight="1" x14ac:dyDescent="0.25">
      <c r="A500" s="153"/>
      <c r="B500" s="153"/>
      <c r="C500" s="153"/>
      <c r="D500" s="222"/>
      <c r="E500" s="153"/>
      <c r="F500" s="153"/>
      <c r="G500" s="153"/>
      <c r="H500" s="153"/>
      <c r="I500" s="153"/>
      <c r="J500" s="256"/>
      <c r="K500" s="153"/>
    </row>
  </sheetData>
  <mergeCells count="60">
    <mergeCell ref="E207:G207"/>
    <mergeCell ref="B305:H305"/>
    <mergeCell ref="B290:H290"/>
    <mergeCell ref="B205:I205"/>
    <mergeCell ref="E242:G242"/>
    <mergeCell ref="B219:I219"/>
    <mergeCell ref="E223:G223"/>
    <mergeCell ref="B239:I239"/>
    <mergeCell ref="B240:I240"/>
    <mergeCell ref="B220:I220"/>
    <mergeCell ref="B238:I238"/>
    <mergeCell ref="E325:G325"/>
    <mergeCell ref="B272:H272"/>
    <mergeCell ref="B274:H274"/>
    <mergeCell ref="B292:H292"/>
    <mergeCell ref="B291:H291"/>
    <mergeCell ref="B321:I321"/>
    <mergeCell ref="B322:I322"/>
    <mergeCell ref="B323:I323"/>
    <mergeCell ref="D307:F307"/>
    <mergeCell ref="B102:H102"/>
    <mergeCell ref="B124:I124"/>
    <mergeCell ref="B101:H101"/>
    <mergeCell ref="B123:I123"/>
    <mergeCell ref="D276:F27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142:I142"/>
    <mergeCell ref="B141:I141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B122:I122"/>
    <mergeCell ref="B304:H304"/>
    <mergeCell ref="B303:H303"/>
    <mergeCell ref="B273:H273"/>
    <mergeCell ref="D294:F294"/>
    <mergeCell ref="B163:I163"/>
    <mergeCell ref="B183:I183"/>
    <mergeCell ref="B182:I182"/>
    <mergeCell ref="B143:I143"/>
    <mergeCell ref="D104:F104"/>
    <mergeCell ref="B79:H79"/>
    <mergeCell ref="E126:G126"/>
    <mergeCell ref="D82:F82"/>
    <mergeCell ref="B100:H100"/>
    <mergeCell ref="B80:H80"/>
  </mergeCells>
  <phoneticPr fontId="13" type="noConversion"/>
  <pageMargins left="0.75" right="0.5" top="0.74803149606299202" bottom="0.98425196850393704" header="0.511811023622047" footer="0.511811023622047"/>
  <pageSetup paperSize="9" scale="59" orientation="portrait" r:id="rId1"/>
  <headerFooter alignWithMargins="0">
    <oddFooter>&amp;Rhttp://www.atta.or.th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 x14ac:dyDescent="0.25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 x14ac:dyDescent="0.25">
      <c r="B1" s="293" t="s">
        <v>310</v>
      </c>
      <c r="C1" s="293"/>
      <c r="D1" s="293"/>
      <c r="E1" s="293"/>
      <c r="F1" s="293"/>
      <c r="G1" s="293"/>
      <c r="H1" s="293"/>
      <c r="I1" s="293"/>
    </row>
    <row r="2" spans="2:9" ht="27.6" x14ac:dyDescent="0.25">
      <c r="B2" s="293" t="str">
        <f>+'TOP 15'!B40:H40</f>
        <v>1 January - 10 December 2017</v>
      </c>
      <c r="C2" s="293"/>
      <c r="D2" s="293"/>
      <c r="E2" s="293"/>
      <c r="F2" s="293"/>
      <c r="G2" s="293"/>
      <c r="H2" s="293"/>
      <c r="I2" s="293"/>
    </row>
    <row r="3" spans="2:9" ht="25.2" thickBot="1" x14ac:dyDescent="0.3">
      <c r="B3" s="34"/>
      <c r="C3" s="34"/>
      <c r="D3" s="34"/>
      <c r="E3" s="34"/>
      <c r="F3" s="34"/>
      <c r="G3" s="34"/>
      <c r="H3" s="34"/>
      <c r="I3" s="34"/>
    </row>
    <row r="4" spans="2:9" ht="24.6" x14ac:dyDescent="0.25">
      <c r="B4" s="70" t="s">
        <v>172</v>
      </c>
      <c r="C4" s="64" t="s">
        <v>173</v>
      </c>
      <c r="D4" s="223"/>
      <c r="E4" s="294" t="s">
        <v>162</v>
      </c>
      <c r="F4" s="295"/>
      <c r="G4" s="295"/>
      <c r="H4" s="64" t="s">
        <v>147</v>
      </c>
      <c r="I4" s="65" t="s">
        <v>147</v>
      </c>
    </row>
    <row r="5" spans="2:9" ht="26.4" x14ac:dyDescent="0.25">
      <c r="B5" s="71"/>
      <c r="C5" s="53"/>
      <c r="D5" s="224" t="s">
        <v>329</v>
      </c>
      <c r="E5" s="149" t="s">
        <v>326</v>
      </c>
      <c r="F5" s="54">
        <v>2014</v>
      </c>
      <c r="G5" s="80">
        <v>2013</v>
      </c>
      <c r="H5" s="55" t="s">
        <v>163</v>
      </c>
      <c r="I5" s="72" t="s">
        <v>163</v>
      </c>
    </row>
    <row r="6" spans="2:9" ht="25.2" thickBot="1" x14ac:dyDescent="0.3">
      <c r="B6" s="66"/>
      <c r="C6" s="67"/>
      <c r="D6" s="155"/>
      <c r="E6" s="73"/>
      <c r="F6" s="74"/>
      <c r="G6" s="81"/>
      <c r="H6" s="105" t="s">
        <v>327</v>
      </c>
      <c r="I6" s="104" t="s">
        <v>328</v>
      </c>
    </row>
    <row r="7" spans="2:9" ht="26.4" x14ac:dyDescent="0.25">
      <c r="B7" s="175">
        <v>1</v>
      </c>
      <c r="C7" s="83" t="str">
        <f>+'TOP 15'!C45</f>
        <v xml:space="preserve">  CHINA</v>
      </c>
      <c r="D7" s="225">
        <v>1300431</v>
      </c>
      <c r="E7" s="68">
        <f>+'TOP 15'!E45</f>
        <v>3267035</v>
      </c>
      <c r="F7" s="68">
        <f>+'TOP 15'!F45</f>
        <v>3136993</v>
      </c>
      <c r="G7" s="68">
        <f>+'TOP 15'!G45</f>
        <v>2852196</v>
      </c>
      <c r="H7" s="189">
        <f t="shared" ref="H7:H24" si="0">+ROUND((E7-G7)/G7*100,2)</f>
        <v>14.54</v>
      </c>
      <c r="I7" s="188">
        <f t="shared" ref="I7:I24" si="1">+ROUND((E7-F7)/F7*100,2)</f>
        <v>4.1500000000000004</v>
      </c>
    </row>
    <row r="8" spans="2:9" ht="26.4" x14ac:dyDescent="0.25">
      <c r="B8" s="175">
        <v>2</v>
      </c>
      <c r="C8" s="83" t="str">
        <f>+'TOP 15'!C50</f>
        <v xml:space="preserve">  RUSSIA</v>
      </c>
      <c r="D8" s="225">
        <v>512514</v>
      </c>
      <c r="E8" s="68">
        <f>+'TOP 15'!E50</f>
        <v>154361</v>
      </c>
      <c r="F8" s="68">
        <f>+'TOP 15'!F50</f>
        <v>213178</v>
      </c>
      <c r="G8" s="68">
        <f>+'TOP 15'!G50</f>
        <v>247284</v>
      </c>
      <c r="H8" s="189">
        <f t="shared" si="0"/>
        <v>-37.58</v>
      </c>
      <c r="I8" s="188">
        <f t="shared" si="1"/>
        <v>-27.59</v>
      </c>
    </row>
    <row r="9" spans="2:9" ht="26.4" x14ac:dyDescent="0.25">
      <c r="B9" s="175">
        <v>3</v>
      </c>
      <c r="C9" s="83" t="str">
        <f>+'TOP 15'!C49</f>
        <v xml:space="preserve">  JAPAN</v>
      </c>
      <c r="D9" s="226">
        <v>117444</v>
      </c>
      <c r="E9" s="56">
        <f>+'TOP 15'!E49</f>
        <v>158062</v>
      </c>
      <c r="F9" s="56">
        <f>+'TOP 15'!F49</f>
        <v>143194</v>
      </c>
      <c r="G9" s="56">
        <f>+'TOP 15'!G49</f>
        <v>145697</v>
      </c>
      <c r="H9" s="189">
        <f t="shared" si="0"/>
        <v>8.49</v>
      </c>
      <c r="I9" s="188">
        <f t="shared" si="1"/>
        <v>10.38</v>
      </c>
    </row>
    <row r="10" spans="2:9" ht="26.4" x14ac:dyDescent="0.25">
      <c r="B10" s="175">
        <v>4</v>
      </c>
      <c r="C10" s="83" t="str">
        <f>+'TOP 15'!C47</f>
        <v xml:space="preserve">  KOREA</v>
      </c>
      <c r="D10" s="225">
        <v>98790</v>
      </c>
      <c r="E10" s="68">
        <f>+'TOP 15'!E47</f>
        <v>264391</v>
      </c>
      <c r="F10" s="68">
        <f>+'TOP 15'!F47</f>
        <v>167933</v>
      </c>
      <c r="G10" s="68">
        <f>+'TOP 15'!G47</f>
        <v>163331</v>
      </c>
      <c r="H10" s="189">
        <f t="shared" si="0"/>
        <v>61.87</v>
      </c>
      <c r="I10" s="188">
        <f t="shared" si="1"/>
        <v>57.44</v>
      </c>
    </row>
    <row r="11" spans="2:9" ht="26.4" x14ac:dyDescent="0.25">
      <c r="B11" s="175">
        <v>5</v>
      </c>
      <c r="C11" s="83" t="str">
        <f>+'TOP 15'!C48</f>
        <v xml:space="preserve">  INDIA</v>
      </c>
      <c r="D11" s="226">
        <v>160388</v>
      </c>
      <c r="E11" s="56">
        <f>+'TOP 15'!E48</f>
        <v>233677</v>
      </c>
      <c r="F11" s="56">
        <f>+'TOP 15'!F48</f>
        <v>188429</v>
      </c>
      <c r="G11" s="56">
        <f>+'TOP 15'!G48</f>
        <v>185261</v>
      </c>
      <c r="H11" s="190">
        <f t="shared" si="0"/>
        <v>26.13</v>
      </c>
      <c r="I11" s="188">
        <f t="shared" si="1"/>
        <v>24.01</v>
      </c>
    </row>
    <row r="12" spans="2:9" ht="26.4" x14ac:dyDescent="0.25">
      <c r="B12" s="175">
        <v>6</v>
      </c>
      <c r="C12" s="83" t="str">
        <f>+'TOP 15'!C46</f>
        <v xml:space="preserve">  VIETNAM</v>
      </c>
      <c r="D12" s="225">
        <v>68199</v>
      </c>
      <c r="E12" s="68">
        <f>+'TOP 15'!E46</f>
        <v>273745</v>
      </c>
      <c r="F12" s="68">
        <f>+'TOP 15'!F46</f>
        <v>217846</v>
      </c>
      <c r="G12" s="68">
        <f>+'TOP 15'!G46</f>
        <v>180955</v>
      </c>
      <c r="H12" s="189">
        <f t="shared" si="0"/>
        <v>51.28</v>
      </c>
      <c r="I12" s="188">
        <f t="shared" si="1"/>
        <v>25.66</v>
      </c>
    </row>
    <row r="13" spans="2:9" ht="26.4" x14ac:dyDescent="0.25">
      <c r="B13" s="175">
        <v>7</v>
      </c>
      <c r="C13" s="83" t="str">
        <f>+'TOP 15'!C55</f>
        <v xml:space="preserve">  GERMANY</v>
      </c>
      <c r="D13" s="225">
        <v>45422</v>
      </c>
      <c r="E13" s="68">
        <f>+'TOP 15'!E55</f>
        <v>50578</v>
      </c>
      <c r="F13" s="68">
        <f>+'TOP 15'!F55</f>
        <v>45862</v>
      </c>
      <c r="G13" s="68">
        <f>+'TOP 15'!G55</f>
        <v>52529</v>
      </c>
      <c r="H13" s="189">
        <f t="shared" si="0"/>
        <v>-3.71</v>
      </c>
      <c r="I13" s="188">
        <f t="shared" si="1"/>
        <v>10.28</v>
      </c>
    </row>
    <row r="14" spans="2:9" ht="26.4" x14ac:dyDescent="0.25">
      <c r="B14" s="175">
        <v>8</v>
      </c>
      <c r="C14" s="83" t="str">
        <f>+'TOP 15'!C51</f>
        <v xml:space="preserve">  INDONESIA</v>
      </c>
      <c r="D14" s="226">
        <v>48212</v>
      </c>
      <c r="E14" s="56">
        <f>+'TOP 15'!E51</f>
        <v>97286</v>
      </c>
      <c r="F14" s="56">
        <f>+'TOP 15'!F51</f>
        <v>91010</v>
      </c>
      <c r="G14" s="56">
        <f>+'TOP 15'!G51</f>
        <v>76179</v>
      </c>
      <c r="H14" s="189">
        <f t="shared" si="0"/>
        <v>27.71</v>
      </c>
      <c r="I14" s="188">
        <f t="shared" si="1"/>
        <v>6.9</v>
      </c>
    </row>
    <row r="15" spans="2:9" ht="26.4" x14ac:dyDescent="0.25">
      <c r="B15" s="175">
        <v>9</v>
      </c>
      <c r="C15" s="83" t="str">
        <f>+'TOP 15'!C54</f>
        <v xml:space="preserve">  HONGKONG</v>
      </c>
      <c r="D15" s="226">
        <v>37364</v>
      </c>
      <c r="E15" s="56">
        <f>+'TOP 15'!E54</f>
        <v>58327</v>
      </c>
      <c r="F15" s="56">
        <f>+'TOP 15'!F54</f>
        <v>51959</v>
      </c>
      <c r="G15" s="56">
        <f>+'TOP 15'!G54</f>
        <v>64038</v>
      </c>
      <c r="H15" s="189">
        <f>+ROUND((E15-G15)/G15*100,2)</f>
        <v>-8.92</v>
      </c>
      <c r="I15" s="188">
        <f>+ROUND((E15-F15)/F15*100,2)</f>
        <v>12.26</v>
      </c>
    </row>
    <row r="16" spans="2:9" ht="26.4" x14ac:dyDescent="0.25">
      <c r="B16" s="175">
        <v>10</v>
      </c>
      <c r="C16" s="83" t="str">
        <f>+'TOP 15'!C53</f>
        <v xml:space="preserve">  TAIWAN</v>
      </c>
      <c r="D16" s="226">
        <v>53964</v>
      </c>
      <c r="E16" s="56">
        <f>+'TOP 15'!E53</f>
        <v>61770</v>
      </c>
      <c r="F16" s="56">
        <f>+'TOP 15'!F53</f>
        <v>48572</v>
      </c>
      <c r="G16" s="56">
        <f>+'TOP 15'!G53</f>
        <v>67830</v>
      </c>
      <c r="H16" s="189">
        <f t="shared" si="0"/>
        <v>-8.93</v>
      </c>
      <c r="I16" s="188">
        <f t="shared" si="1"/>
        <v>27.17</v>
      </c>
    </row>
    <row r="17" spans="2:9" ht="26.4" x14ac:dyDescent="0.25">
      <c r="B17" s="175">
        <v>11</v>
      </c>
      <c r="C17" s="83" t="str">
        <f>+'TOP 15'!C52</f>
        <v xml:space="preserve">  U.K.</v>
      </c>
      <c r="D17" s="225">
        <v>42239</v>
      </c>
      <c r="E17" s="68">
        <f>+'TOP 15'!E52</f>
        <v>81904</v>
      </c>
      <c r="F17" s="68">
        <f>+'TOP 15'!F52</f>
        <v>93889</v>
      </c>
      <c r="G17" s="68">
        <f>+'TOP 15'!G52</f>
        <v>66014</v>
      </c>
      <c r="H17" s="190">
        <f>+ROUND((E17-G17)/G17*100,2)</f>
        <v>24.07</v>
      </c>
      <c r="I17" s="188">
        <f>+ROUND((E17-F17)/F17*100,2)</f>
        <v>-12.77</v>
      </c>
    </row>
    <row r="18" spans="2:9" ht="26.4" x14ac:dyDescent="0.25">
      <c r="B18" s="175">
        <v>12</v>
      </c>
      <c r="C18" s="83" t="str">
        <f>+'TOP 15'!C56</f>
        <v xml:space="preserve">  FRANCE</v>
      </c>
      <c r="D18" s="226">
        <v>43338</v>
      </c>
      <c r="E18" s="56">
        <f>+'TOP 15'!E56</f>
        <v>44102</v>
      </c>
      <c r="F18" s="56">
        <f>+'TOP 15'!F56</f>
        <v>36925</v>
      </c>
      <c r="G18" s="56">
        <f>+'TOP 15'!G56</f>
        <v>37189</v>
      </c>
      <c r="H18" s="190">
        <f t="shared" si="0"/>
        <v>18.59</v>
      </c>
      <c r="I18" s="188">
        <f t="shared" si="1"/>
        <v>19.440000000000001</v>
      </c>
    </row>
    <row r="19" spans="2:9" ht="26.4" x14ac:dyDescent="0.25">
      <c r="B19" s="175">
        <v>13</v>
      </c>
      <c r="C19" s="83" t="str">
        <f>+'TOP 15'!C57</f>
        <v xml:space="preserve">  MALAYSIA</v>
      </c>
      <c r="D19" s="226">
        <v>18359</v>
      </c>
      <c r="E19" s="56">
        <f>+'TOP 15'!E57</f>
        <v>35372</v>
      </c>
      <c r="F19" s="56">
        <f>+'TOP 15'!F57</f>
        <v>23753</v>
      </c>
      <c r="G19" s="56">
        <f>+'TOP 15'!G57</f>
        <v>27732</v>
      </c>
      <c r="H19" s="189">
        <f t="shared" si="0"/>
        <v>27.55</v>
      </c>
      <c r="I19" s="188">
        <f t="shared" si="1"/>
        <v>48.92</v>
      </c>
    </row>
    <row r="20" spans="2:9" ht="26.4" x14ac:dyDescent="0.25">
      <c r="B20" s="175">
        <v>14</v>
      </c>
      <c r="C20" s="83" t="str">
        <f>+'TOP 15'!C58</f>
        <v xml:space="preserve">  U.S.A.</v>
      </c>
      <c r="D20" s="226">
        <v>20467</v>
      </c>
      <c r="E20" s="56">
        <f>+'TOP 15'!E58</f>
        <v>30377</v>
      </c>
      <c r="F20" s="56">
        <f>+'TOP 15'!F58</f>
        <v>30121</v>
      </c>
      <c r="G20" s="56">
        <f>+'TOP 15'!G58</f>
        <v>23122</v>
      </c>
      <c r="H20" s="189">
        <f t="shared" si="0"/>
        <v>31.38</v>
      </c>
      <c r="I20" s="188">
        <f t="shared" si="1"/>
        <v>0.85</v>
      </c>
    </row>
    <row r="21" spans="2:9" ht="26.4" x14ac:dyDescent="0.25">
      <c r="B21" s="175">
        <v>15</v>
      </c>
      <c r="C21" s="83" t="str">
        <f>+'TOP 15'!C62</f>
        <v xml:space="preserve">  SINGAPORE</v>
      </c>
      <c r="D21" s="225">
        <v>14326</v>
      </c>
      <c r="E21" s="68">
        <f>+'TOP 15'!E62</f>
        <v>20243</v>
      </c>
      <c r="F21" s="68">
        <f>+'TOP 15'!F62</f>
        <v>16220</v>
      </c>
      <c r="G21" s="68">
        <f>+'TOP 15'!G62</f>
        <v>16753</v>
      </c>
      <c r="H21" s="190">
        <f t="shared" si="0"/>
        <v>20.83</v>
      </c>
      <c r="I21" s="188">
        <f t="shared" si="1"/>
        <v>24.8</v>
      </c>
    </row>
    <row r="22" spans="2:9" ht="26.4" x14ac:dyDescent="0.25">
      <c r="B22" s="175">
        <v>16</v>
      </c>
      <c r="C22" s="83" t="str">
        <f>+'TOP 15'!C65</f>
        <v xml:space="preserve">  TURKISH</v>
      </c>
      <c r="D22" s="225">
        <v>7646</v>
      </c>
      <c r="E22" s="68">
        <f>+'TOP 15'!E65</f>
        <v>13230</v>
      </c>
      <c r="F22" s="68">
        <f>+'TOP 15'!F65</f>
        <v>9546</v>
      </c>
      <c r="G22" s="68">
        <f>+'TOP 15'!G65</f>
        <v>8250</v>
      </c>
      <c r="H22" s="189">
        <f t="shared" si="0"/>
        <v>60.36</v>
      </c>
      <c r="I22" s="188">
        <f t="shared" si="1"/>
        <v>38.590000000000003</v>
      </c>
    </row>
    <row r="23" spans="2:9" ht="27" thickBot="1" x14ac:dyDescent="0.3">
      <c r="B23" s="175">
        <v>17</v>
      </c>
      <c r="C23" s="83" t="str">
        <f>+'TOP 15'!C63</f>
        <v xml:space="preserve">  ITALY</v>
      </c>
      <c r="D23" s="225">
        <v>15437</v>
      </c>
      <c r="E23" s="68">
        <f>+'TOP 15'!E63</f>
        <v>17498</v>
      </c>
      <c r="F23" s="68">
        <f>+'TOP 15'!F63</f>
        <v>16414</v>
      </c>
      <c r="G23" s="68">
        <f>+'TOP 15'!G63</f>
        <v>15335</v>
      </c>
      <c r="H23" s="189">
        <f t="shared" si="0"/>
        <v>14.1</v>
      </c>
      <c r="I23" s="188">
        <f t="shared" si="1"/>
        <v>6.6</v>
      </c>
    </row>
    <row r="24" spans="2:9" ht="27" hidden="1" thickBot="1" x14ac:dyDescent="0.3">
      <c r="B24" s="175">
        <v>18</v>
      </c>
      <c r="C24" s="83" t="str">
        <f>+'TOP 15'!C64</f>
        <v xml:space="preserve">  AUSTRALIA</v>
      </c>
      <c r="D24" s="226">
        <v>22363</v>
      </c>
      <c r="E24" s="56">
        <f>+'TOP 15'!E64</f>
        <v>16340</v>
      </c>
      <c r="F24" s="56">
        <f>+'TOP 15'!F64</f>
        <v>17893</v>
      </c>
      <c r="G24" s="56">
        <f>+'TOP 15'!G64</f>
        <v>16414</v>
      </c>
      <c r="H24" s="189">
        <f t="shared" si="0"/>
        <v>-0.45</v>
      </c>
      <c r="I24" s="188">
        <f t="shared" si="1"/>
        <v>-8.68</v>
      </c>
    </row>
    <row r="25" spans="2:9" ht="27" hidden="1" thickBot="1" x14ac:dyDescent="0.3">
      <c r="B25" s="175">
        <v>19</v>
      </c>
      <c r="C25" s="83" t="str">
        <f>+'TOP 15'!C59</f>
        <v xml:space="preserve">  SPAINESH</v>
      </c>
      <c r="D25" s="226">
        <v>17194</v>
      </c>
      <c r="E25" s="56">
        <f>+'TOP 15'!E59</f>
        <v>29888</v>
      </c>
      <c r="F25" s="56">
        <f>+'TOP 15'!F59</f>
        <v>22829</v>
      </c>
      <c r="G25" s="56">
        <f>+'TOP 15'!G59</f>
        <v>23334</v>
      </c>
      <c r="H25" s="189" t="e">
        <f>+ROUND((E124-G124)/G124*100,2)</f>
        <v>#DIV/0!</v>
      </c>
      <c r="I25" s="188" t="e">
        <f>+ROUND((E124-F124)/F124*100,2)</f>
        <v>#DIV/0!</v>
      </c>
    </row>
    <row r="26" spans="2:9" ht="27" hidden="1" thickBot="1" x14ac:dyDescent="0.3">
      <c r="B26" s="175">
        <v>20</v>
      </c>
      <c r="C26" s="83" t="str">
        <f>+'TOP 15'!C66</f>
        <v xml:space="preserve">  PHILIPPINO</v>
      </c>
      <c r="D26" s="225">
        <v>7003</v>
      </c>
      <c r="E26" s="68">
        <f>+'TOP 15'!E66</f>
        <v>11235</v>
      </c>
      <c r="F26" s="68">
        <f>+'TOP 15'!F66</f>
        <v>9723</v>
      </c>
      <c r="G26" s="68">
        <f>+'TOP 15'!G66</f>
        <v>10880</v>
      </c>
      <c r="H26" s="190">
        <f>+ROUND((E26-G26)/G26*100,2)</f>
        <v>3.26</v>
      </c>
      <c r="I26" s="191">
        <f>+ROUND((E26-F26)/F26*100,2)</f>
        <v>15.55</v>
      </c>
    </row>
    <row r="27" spans="2:9" ht="27" hidden="1" thickBot="1" x14ac:dyDescent="0.3">
      <c r="B27" s="175">
        <v>21</v>
      </c>
      <c r="C27" s="83" t="str">
        <f>+'TOP 15'!C68</f>
        <v xml:space="preserve">  HOLLAND</v>
      </c>
      <c r="D27" s="225">
        <v>6286</v>
      </c>
      <c r="E27" s="68">
        <f>+'TOP 15'!E68</f>
        <v>6356</v>
      </c>
      <c r="F27" s="68">
        <f>+'TOP 15'!F68</f>
        <v>1158</v>
      </c>
      <c r="G27" s="68">
        <f>+'TOP 15'!G68</f>
        <v>3776</v>
      </c>
      <c r="H27" s="190">
        <f>+ROUND((E27-G27)/G27*100,2)</f>
        <v>68.33</v>
      </c>
      <c r="I27" s="191">
        <f>+ROUND((E27-F27)/F27*100,2)</f>
        <v>448.88</v>
      </c>
    </row>
    <row r="28" spans="2:9" ht="27" hidden="1" thickBot="1" x14ac:dyDescent="0.3">
      <c r="B28" s="175">
        <v>17</v>
      </c>
      <c r="C28" s="83" t="str">
        <f>+'TOP 15'!C70</f>
        <v xml:space="preserve">  FINLAND</v>
      </c>
      <c r="D28" s="225">
        <v>1737</v>
      </c>
      <c r="E28" s="68">
        <f>+'TOP 15'!E70</f>
        <v>1263</v>
      </c>
      <c r="F28" s="68">
        <f>+'TOP 15'!F70</f>
        <v>705</v>
      </c>
      <c r="G28" s="68">
        <f>+'TOP 15'!G70</f>
        <v>1389</v>
      </c>
      <c r="H28" s="190">
        <f t="shared" ref="H28:H33" si="2">+ROUND((E28-G28)/G28*100,2)</f>
        <v>-9.07</v>
      </c>
      <c r="I28" s="188">
        <f t="shared" ref="I28:I33" si="3">+ROUND((E28-F28)/F28*100,2)</f>
        <v>79.150000000000006</v>
      </c>
    </row>
    <row r="29" spans="2:9" ht="26.4" x14ac:dyDescent="0.25">
      <c r="B29" s="175">
        <v>18</v>
      </c>
      <c r="C29" s="84" t="str">
        <f>+'TOP 15'!C69</f>
        <v xml:space="preserve">  DENMARK</v>
      </c>
      <c r="D29" s="227">
        <v>7718</v>
      </c>
      <c r="E29" s="57">
        <f>+'TOP 15'!E69</f>
        <v>4008</v>
      </c>
      <c r="F29" s="57">
        <f>+'TOP 15'!F69</f>
        <v>4763</v>
      </c>
      <c r="G29" s="57">
        <f>+'TOP 15'!G69</f>
        <v>6675</v>
      </c>
      <c r="H29" s="192">
        <f t="shared" si="2"/>
        <v>-39.96</v>
      </c>
      <c r="I29" s="193">
        <f t="shared" si="3"/>
        <v>-15.85</v>
      </c>
    </row>
    <row r="30" spans="2:9" ht="26.4" x14ac:dyDescent="0.25">
      <c r="B30" s="175">
        <v>19</v>
      </c>
      <c r="C30" s="85" t="str">
        <f>+'TOP 15'!C72</f>
        <v xml:space="preserve">  NORWAY</v>
      </c>
      <c r="D30" s="226">
        <v>1747</v>
      </c>
      <c r="E30" s="56">
        <f>+'TOP 15'!E72</f>
        <v>925</v>
      </c>
      <c r="F30" s="56">
        <f>+'TOP 15'!F72</f>
        <v>1009</v>
      </c>
      <c r="G30" s="56">
        <f>+'TOP 15'!G72</f>
        <v>1857</v>
      </c>
      <c r="H30" s="194">
        <f>+ROUND((E30-G30)/G30*100,2)</f>
        <v>-50.19</v>
      </c>
      <c r="I30" s="195">
        <f>+ROUND((E30-F30)/F30*100,2)</f>
        <v>-8.33</v>
      </c>
    </row>
    <row r="31" spans="2:9" ht="27" thickBot="1" x14ac:dyDescent="0.3">
      <c r="B31" s="175">
        <v>20</v>
      </c>
      <c r="C31" s="86" t="str">
        <f>+'TOP 15'!C71</f>
        <v xml:space="preserve">  SWEDEN</v>
      </c>
      <c r="D31" s="228">
        <v>1994</v>
      </c>
      <c r="E31" s="63">
        <f>+'TOP 15'!E71</f>
        <v>936</v>
      </c>
      <c r="F31" s="63">
        <f>+'TOP 15'!F71</f>
        <v>928</v>
      </c>
      <c r="G31" s="63">
        <f>+'TOP 15'!G71</f>
        <v>1613</v>
      </c>
      <c r="H31" s="221">
        <f t="shared" si="2"/>
        <v>-41.97</v>
      </c>
      <c r="I31" s="197">
        <f t="shared" si="3"/>
        <v>0.86</v>
      </c>
    </row>
    <row r="32" spans="2:9" ht="27" hidden="1" thickBot="1" x14ac:dyDescent="0.3">
      <c r="B32" s="176"/>
      <c r="C32" s="181" t="e">
        <f>+'TOP 15'!#REF!</f>
        <v>#REF!</v>
      </c>
      <c r="D32" s="225"/>
      <c r="E32" s="68" t="e">
        <f>+'TOP 15'!#REF!</f>
        <v>#REF!</v>
      </c>
      <c r="F32" s="69" t="e">
        <f>+'TOP 15'!#REF!</f>
        <v>#REF!</v>
      </c>
      <c r="G32" s="69" t="e">
        <f>+'TOP 15'!#REF!</f>
        <v>#REF!</v>
      </c>
      <c r="H32" s="196" t="e">
        <f t="shared" si="2"/>
        <v>#REF!</v>
      </c>
      <c r="I32" s="197" t="e">
        <f t="shared" si="3"/>
        <v>#REF!</v>
      </c>
    </row>
    <row r="33" spans="2:9" ht="27" thickBot="1" x14ac:dyDescent="0.3">
      <c r="B33" s="162"/>
      <c r="C33" s="177" t="s">
        <v>246</v>
      </c>
      <c r="D33" s="229">
        <f>SUM(D29:D31)</f>
        <v>11459</v>
      </c>
      <c r="E33" s="97">
        <f>+'TOP 15'!E73</f>
        <v>7132</v>
      </c>
      <c r="F33" s="108">
        <f>+'TOP 15'!F73</f>
        <v>7405</v>
      </c>
      <c r="G33" s="108">
        <f>+'TOP 15'!G73</f>
        <v>11534</v>
      </c>
      <c r="H33" s="198">
        <f t="shared" si="2"/>
        <v>-38.17</v>
      </c>
      <c r="I33" s="199">
        <f t="shared" si="3"/>
        <v>-3.69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topLeftCell="A28" zoomScale="55" zoomScaleNormal="55" workbookViewId="0">
      <selection activeCell="A28" sqref="A1:XFD1048576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9" bestFit="1" customWidth="1"/>
    <col min="34" max="34" width="10.44140625" style="79" bestFit="1" customWidth="1"/>
    <col min="35" max="35" width="10.33203125" style="79" bestFit="1" customWidth="1"/>
    <col min="36" max="36" width="13.109375" style="18" hidden="1" customWidth="1"/>
    <col min="37" max="37" width="11.88671875" style="79" bestFit="1" customWidth="1"/>
    <col min="38" max="39" width="19.88671875" style="79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9" t="s">
        <v>145</v>
      </c>
    </row>
    <row r="3" spans="2:38" ht="23.4" x14ac:dyDescent="0.6">
      <c r="C3" s="18" t="s">
        <v>346</v>
      </c>
    </row>
    <row r="5" spans="2:38" ht="30" customHeight="1" x14ac:dyDescent="0.6">
      <c r="B5" s="23" t="s">
        <v>101</v>
      </c>
      <c r="C5" s="302" t="s">
        <v>53</v>
      </c>
      <c r="D5" s="303"/>
      <c r="E5" s="304"/>
      <c r="F5" s="302" t="s">
        <v>16</v>
      </c>
      <c r="G5" s="303"/>
      <c r="H5" s="304"/>
      <c r="I5" s="302" t="s">
        <v>68</v>
      </c>
      <c r="J5" s="303"/>
      <c r="K5" s="304"/>
      <c r="L5" s="302" t="s">
        <v>94</v>
      </c>
      <c r="M5" s="303"/>
      <c r="N5" s="304"/>
      <c r="O5" s="302" t="s">
        <v>17</v>
      </c>
      <c r="P5" s="303"/>
      <c r="Q5" s="304"/>
      <c r="R5" s="302" t="s">
        <v>41</v>
      </c>
      <c r="S5" s="303"/>
      <c r="T5" s="304"/>
      <c r="U5" s="302" t="s">
        <v>59</v>
      </c>
      <c r="V5" s="303"/>
      <c r="W5" s="304"/>
      <c r="X5" s="302" t="s">
        <v>56</v>
      </c>
      <c r="Y5" s="303"/>
      <c r="Z5" s="304"/>
      <c r="AA5" s="302" t="s">
        <v>27</v>
      </c>
      <c r="AB5" s="303"/>
      <c r="AC5" s="304"/>
      <c r="AD5" s="302" t="s">
        <v>92</v>
      </c>
      <c r="AE5" s="303"/>
      <c r="AF5" s="304"/>
      <c r="AL5" s="272"/>
    </row>
    <row r="6" spans="2:38" ht="30" customHeight="1" x14ac:dyDescent="0.6">
      <c r="B6" s="24"/>
      <c r="C6" s="23"/>
      <c r="D6" s="28"/>
      <c r="E6" s="28"/>
      <c r="F6" s="23"/>
      <c r="G6" s="28"/>
      <c r="H6" s="28"/>
      <c r="I6" s="28"/>
      <c r="J6" s="23"/>
      <c r="K6" s="28"/>
      <c r="L6" s="28"/>
      <c r="M6" s="23"/>
      <c r="N6" s="28"/>
      <c r="O6" s="23"/>
      <c r="P6" s="28"/>
      <c r="Q6" s="28"/>
      <c r="R6" s="23"/>
      <c r="S6" s="28"/>
      <c r="T6" s="28"/>
      <c r="U6" s="28"/>
      <c r="V6" s="23"/>
      <c r="W6" s="28"/>
      <c r="X6" s="28"/>
      <c r="Y6" s="23"/>
      <c r="Z6" s="28"/>
      <c r="AA6" s="28"/>
      <c r="AB6" s="23"/>
      <c r="AC6" s="28"/>
      <c r="AD6" s="28"/>
      <c r="AE6" s="23"/>
      <c r="AF6" s="28"/>
      <c r="AL6" s="272"/>
    </row>
    <row r="7" spans="2:38" ht="30" customHeight="1" x14ac:dyDescent="0.6">
      <c r="B7" s="25"/>
      <c r="C7" s="26">
        <v>2015</v>
      </c>
      <c r="D7" s="26">
        <v>2016</v>
      </c>
      <c r="E7" s="26">
        <v>2017</v>
      </c>
      <c r="F7" s="26">
        <v>2015</v>
      </c>
      <c r="G7" s="26">
        <v>2016</v>
      </c>
      <c r="H7" s="26">
        <v>2017</v>
      </c>
      <c r="I7" s="26">
        <v>2015</v>
      </c>
      <c r="J7" s="26">
        <v>2016</v>
      </c>
      <c r="K7" s="26">
        <v>2017</v>
      </c>
      <c r="L7" s="26">
        <v>2015</v>
      </c>
      <c r="M7" s="26">
        <v>2016</v>
      </c>
      <c r="N7" s="26">
        <v>2017</v>
      </c>
      <c r="O7" s="26">
        <v>2015</v>
      </c>
      <c r="P7" s="26">
        <v>2016</v>
      </c>
      <c r="Q7" s="26">
        <v>2017</v>
      </c>
      <c r="R7" s="26">
        <v>2015</v>
      </c>
      <c r="S7" s="26">
        <v>2016</v>
      </c>
      <c r="T7" s="26">
        <v>2017</v>
      </c>
      <c r="U7" s="26">
        <v>2015</v>
      </c>
      <c r="V7" s="26">
        <v>2016</v>
      </c>
      <c r="W7" s="26">
        <v>2017</v>
      </c>
      <c r="X7" s="26">
        <v>2015</v>
      </c>
      <c r="Y7" s="26">
        <v>2016</v>
      </c>
      <c r="Z7" s="26">
        <v>2017</v>
      </c>
      <c r="AA7" s="26">
        <v>2015</v>
      </c>
      <c r="AB7" s="26">
        <v>2016</v>
      </c>
      <c r="AC7" s="26">
        <v>2017</v>
      </c>
      <c r="AD7" s="26">
        <v>2015</v>
      </c>
      <c r="AE7" s="26">
        <v>2016</v>
      </c>
      <c r="AF7" s="26">
        <v>2017</v>
      </c>
      <c r="AL7" s="272"/>
    </row>
    <row r="8" spans="2:38" ht="30" customHeight="1" x14ac:dyDescent="0.6">
      <c r="B8" s="47" t="s">
        <v>102</v>
      </c>
      <c r="C8" s="214">
        <v>83</v>
      </c>
      <c r="D8" s="214">
        <v>101</v>
      </c>
      <c r="E8" s="214">
        <v>13</v>
      </c>
      <c r="F8" s="214">
        <v>3569</v>
      </c>
      <c r="G8" s="214">
        <v>3264</v>
      </c>
      <c r="H8" s="214">
        <v>3213</v>
      </c>
      <c r="I8" s="214">
        <v>97</v>
      </c>
      <c r="J8" s="214">
        <v>100</v>
      </c>
      <c r="K8" s="214">
        <v>273</v>
      </c>
      <c r="L8" s="214">
        <v>4</v>
      </c>
      <c r="M8" s="214">
        <v>0</v>
      </c>
      <c r="N8" s="214">
        <v>0</v>
      </c>
      <c r="O8" s="214">
        <v>3015</v>
      </c>
      <c r="P8" s="214">
        <v>1676</v>
      </c>
      <c r="Q8" s="214">
        <v>1137</v>
      </c>
      <c r="R8" s="214">
        <v>41</v>
      </c>
      <c r="S8" s="214">
        <v>52</v>
      </c>
      <c r="T8" s="214">
        <v>85</v>
      </c>
      <c r="U8" s="214">
        <v>0</v>
      </c>
      <c r="V8" s="214">
        <v>75</v>
      </c>
      <c r="W8" s="214">
        <v>58</v>
      </c>
      <c r="X8" s="214">
        <v>70</v>
      </c>
      <c r="Y8" s="214">
        <v>0</v>
      </c>
      <c r="Z8" s="214">
        <v>99</v>
      </c>
      <c r="AA8" s="214">
        <v>301</v>
      </c>
      <c r="AB8" s="214">
        <v>247</v>
      </c>
      <c r="AC8" s="214">
        <v>240</v>
      </c>
      <c r="AD8" s="214">
        <v>0</v>
      </c>
      <c r="AE8" s="214">
        <v>0</v>
      </c>
      <c r="AF8" s="214">
        <v>0</v>
      </c>
      <c r="AL8" s="272"/>
    </row>
    <row r="9" spans="2:38" ht="30" customHeight="1" x14ac:dyDescent="0.6">
      <c r="B9" s="48" t="s">
        <v>103</v>
      </c>
      <c r="C9" s="214">
        <v>27</v>
      </c>
      <c r="D9" s="214">
        <v>111</v>
      </c>
      <c r="E9" s="214">
        <v>68</v>
      </c>
      <c r="F9" s="214">
        <v>1983</v>
      </c>
      <c r="G9" s="214">
        <v>3474</v>
      </c>
      <c r="H9" s="214">
        <v>2762</v>
      </c>
      <c r="I9" s="214">
        <v>32</v>
      </c>
      <c r="J9" s="214">
        <v>86</v>
      </c>
      <c r="K9" s="214">
        <v>189</v>
      </c>
      <c r="L9" s="214">
        <v>4</v>
      </c>
      <c r="M9" s="214">
        <v>0</v>
      </c>
      <c r="N9" s="214">
        <v>0</v>
      </c>
      <c r="O9" s="214">
        <v>1278</v>
      </c>
      <c r="P9" s="214">
        <v>1801</v>
      </c>
      <c r="Q9" s="214">
        <v>1461</v>
      </c>
      <c r="R9" s="214">
        <v>34</v>
      </c>
      <c r="S9" s="214">
        <v>49</v>
      </c>
      <c r="T9" s="214">
        <v>101</v>
      </c>
      <c r="U9" s="214">
        <v>0</v>
      </c>
      <c r="V9" s="214">
        <v>16</v>
      </c>
      <c r="W9" s="214">
        <v>7</v>
      </c>
      <c r="X9" s="214">
        <v>10</v>
      </c>
      <c r="Y9" s="214">
        <v>30</v>
      </c>
      <c r="Z9" s="214">
        <v>66</v>
      </c>
      <c r="AA9" s="214">
        <v>405</v>
      </c>
      <c r="AB9" s="214">
        <v>254</v>
      </c>
      <c r="AC9" s="214">
        <v>191</v>
      </c>
      <c r="AD9" s="214">
        <v>0</v>
      </c>
      <c r="AE9" s="214">
        <v>0</v>
      </c>
      <c r="AF9" s="214">
        <v>0</v>
      </c>
      <c r="AL9" s="272"/>
    </row>
    <row r="10" spans="2:38" ht="30" customHeight="1" x14ac:dyDescent="0.6">
      <c r="B10" s="48" t="s">
        <v>104</v>
      </c>
      <c r="C10" s="214">
        <v>0</v>
      </c>
      <c r="D10" s="214">
        <v>163</v>
      </c>
      <c r="E10" s="214">
        <v>31</v>
      </c>
      <c r="F10" s="214">
        <v>1331</v>
      </c>
      <c r="G10" s="214">
        <v>3073</v>
      </c>
      <c r="H10" s="214">
        <v>3797</v>
      </c>
      <c r="I10" s="214">
        <v>58</v>
      </c>
      <c r="J10" s="214">
        <v>58</v>
      </c>
      <c r="K10" s="214">
        <v>176</v>
      </c>
      <c r="L10" s="214">
        <v>2</v>
      </c>
      <c r="M10" s="214">
        <v>0</v>
      </c>
      <c r="N10" s="214">
        <v>0</v>
      </c>
      <c r="O10" s="214">
        <v>1175</v>
      </c>
      <c r="P10" s="214">
        <v>1808</v>
      </c>
      <c r="Q10" s="214">
        <v>1196</v>
      </c>
      <c r="R10" s="214">
        <v>42</v>
      </c>
      <c r="S10" s="214">
        <v>77</v>
      </c>
      <c r="T10" s="214">
        <v>54</v>
      </c>
      <c r="U10" s="214">
        <v>3</v>
      </c>
      <c r="V10" s="214">
        <v>23</v>
      </c>
      <c r="W10" s="214">
        <v>9</v>
      </c>
      <c r="X10" s="214">
        <v>210</v>
      </c>
      <c r="Y10" s="214">
        <v>0</v>
      </c>
      <c r="Z10" s="214">
        <v>123</v>
      </c>
      <c r="AA10" s="214">
        <v>327</v>
      </c>
      <c r="AB10" s="214">
        <v>128</v>
      </c>
      <c r="AC10" s="214">
        <v>454</v>
      </c>
      <c r="AD10" s="214">
        <v>0</v>
      </c>
      <c r="AE10" s="214">
        <v>0</v>
      </c>
      <c r="AF10" s="214">
        <v>0</v>
      </c>
      <c r="AL10" s="272"/>
    </row>
    <row r="11" spans="2:38" ht="30" customHeight="1" x14ac:dyDescent="0.6">
      <c r="B11" s="48" t="s">
        <v>105</v>
      </c>
      <c r="C11" s="214">
        <v>34</v>
      </c>
      <c r="D11" s="214">
        <v>95</v>
      </c>
      <c r="E11" s="214">
        <v>56</v>
      </c>
      <c r="F11" s="214">
        <v>1182</v>
      </c>
      <c r="G11" s="214">
        <v>2627</v>
      </c>
      <c r="H11" s="214">
        <v>3441</v>
      </c>
      <c r="I11" s="214">
        <v>50</v>
      </c>
      <c r="J11" s="214">
        <v>23</v>
      </c>
      <c r="K11" s="214">
        <v>74</v>
      </c>
      <c r="L11" s="214">
        <v>31</v>
      </c>
      <c r="M11" s="214">
        <v>0</v>
      </c>
      <c r="N11" s="214">
        <v>0</v>
      </c>
      <c r="O11" s="214">
        <v>1639</v>
      </c>
      <c r="P11" s="214">
        <v>1423</v>
      </c>
      <c r="Q11" s="214">
        <v>1395</v>
      </c>
      <c r="R11" s="214">
        <v>22</v>
      </c>
      <c r="S11" s="214">
        <v>167</v>
      </c>
      <c r="T11" s="214">
        <v>182</v>
      </c>
      <c r="U11" s="214">
        <v>0</v>
      </c>
      <c r="V11" s="214">
        <v>15</v>
      </c>
      <c r="W11" s="214">
        <v>33</v>
      </c>
      <c r="X11" s="214">
        <v>50</v>
      </c>
      <c r="Y11" s="214">
        <v>0</v>
      </c>
      <c r="Z11" s="214">
        <v>35</v>
      </c>
      <c r="AA11" s="214">
        <v>242</v>
      </c>
      <c r="AB11" s="214">
        <v>239</v>
      </c>
      <c r="AC11" s="214">
        <v>102</v>
      </c>
      <c r="AD11" s="214">
        <v>0</v>
      </c>
      <c r="AE11" s="214">
        <v>0</v>
      </c>
      <c r="AF11" s="214">
        <v>0</v>
      </c>
      <c r="AL11" s="272"/>
    </row>
    <row r="12" spans="2:38" ht="30" customHeight="1" x14ac:dyDescent="0.6">
      <c r="B12" s="48" t="s">
        <v>106</v>
      </c>
      <c r="C12" s="214">
        <v>0</v>
      </c>
      <c r="D12" s="214">
        <v>0</v>
      </c>
      <c r="E12" s="214">
        <v>98</v>
      </c>
      <c r="F12" s="214">
        <v>1027</v>
      </c>
      <c r="G12" s="214">
        <v>2136</v>
      </c>
      <c r="H12" s="214">
        <v>2673</v>
      </c>
      <c r="I12" s="214">
        <v>48</v>
      </c>
      <c r="J12" s="214">
        <v>19</v>
      </c>
      <c r="K12" s="214">
        <v>24</v>
      </c>
      <c r="L12" s="214">
        <v>24</v>
      </c>
      <c r="M12" s="214">
        <v>0</v>
      </c>
      <c r="N12" s="214">
        <v>0</v>
      </c>
      <c r="O12" s="214">
        <v>962</v>
      </c>
      <c r="P12" s="214">
        <v>1097</v>
      </c>
      <c r="Q12" s="214">
        <v>1035</v>
      </c>
      <c r="R12" s="214">
        <v>17</v>
      </c>
      <c r="S12" s="214">
        <v>46</v>
      </c>
      <c r="T12" s="214">
        <v>131</v>
      </c>
      <c r="U12" s="214">
        <v>4</v>
      </c>
      <c r="V12" s="214">
        <v>6</v>
      </c>
      <c r="W12" s="214">
        <v>5</v>
      </c>
      <c r="X12" s="214">
        <v>175</v>
      </c>
      <c r="Y12" s="214">
        <v>19</v>
      </c>
      <c r="Z12" s="214">
        <v>249</v>
      </c>
      <c r="AA12" s="214">
        <v>85</v>
      </c>
      <c r="AB12" s="214">
        <v>28</v>
      </c>
      <c r="AC12" s="214">
        <v>44</v>
      </c>
      <c r="AD12" s="214">
        <v>0</v>
      </c>
      <c r="AE12" s="214">
        <v>0</v>
      </c>
      <c r="AF12" s="214">
        <v>0</v>
      </c>
      <c r="AL12" s="272"/>
    </row>
    <row r="13" spans="2:38" ht="30" customHeight="1" x14ac:dyDescent="0.6">
      <c r="B13" s="48" t="s">
        <v>107</v>
      </c>
      <c r="C13" s="214">
        <v>2</v>
      </c>
      <c r="D13" s="214">
        <v>2</v>
      </c>
      <c r="E13" s="214">
        <v>26</v>
      </c>
      <c r="F13" s="214">
        <v>973</v>
      </c>
      <c r="G13" s="214">
        <v>1519</v>
      </c>
      <c r="H13" s="214">
        <v>1495</v>
      </c>
      <c r="I13" s="214">
        <v>12</v>
      </c>
      <c r="J13" s="214">
        <v>33</v>
      </c>
      <c r="K13" s="214">
        <v>67</v>
      </c>
      <c r="L13" s="214">
        <v>0</v>
      </c>
      <c r="M13" s="214">
        <v>0</v>
      </c>
      <c r="N13" s="214">
        <v>0</v>
      </c>
      <c r="O13" s="214">
        <v>1405</v>
      </c>
      <c r="P13" s="214">
        <v>1723</v>
      </c>
      <c r="Q13" s="214">
        <v>1241</v>
      </c>
      <c r="R13" s="214">
        <v>228</v>
      </c>
      <c r="S13" s="214">
        <v>43</v>
      </c>
      <c r="T13" s="214">
        <v>118</v>
      </c>
      <c r="U13" s="214">
        <v>3</v>
      </c>
      <c r="V13" s="214">
        <v>21</v>
      </c>
      <c r="W13" s="214">
        <v>4</v>
      </c>
      <c r="X13" s="214">
        <v>126</v>
      </c>
      <c r="Y13" s="214">
        <v>34</v>
      </c>
      <c r="Z13" s="214">
        <v>0</v>
      </c>
      <c r="AA13" s="214">
        <v>48</v>
      </c>
      <c r="AB13" s="214">
        <v>30</v>
      </c>
      <c r="AC13" s="214">
        <v>21</v>
      </c>
      <c r="AD13" s="214">
        <v>0</v>
      </c>
      <c r="AE13" s="214">
        <v>0</v>
      </c>
      <c r="AF13" s="214">
        <v>0</v>
      </c>
      <c r="AL13" s="272"/>
    </row>
    <row r="14" spans="2:38" ht="30" customHeight="1" x14ac:dyDescent="0.6">
      <c r="B14" s="48" t="s">
        <v>108</v>
      </c>
      <c r="C14" s="214">
        <v>84</v>
      </c>
      <c r="D14" s="214">
        <v>15</v>
      </c>
      <c r="E14" s="214">
        <v>0</v>
      </c>
      <c r="F14" s="214">
        <v>1066</v>
      </c>
      <c r="G14" s="214">
        <v>1748</v>
      </c>
      <c r="H14" s="214">
        <v>2486</v>
      </c>
      <c r="I14" s="214">
        <v>0</v>
      </c>
      <c r="J14" s="214">
        <v>7</v>
      </c>
      <c r="K14" s="214">
        <v>46</v>
      </c>
      <c r="L14" s="214">
        <v>0</v>
      </c>
      <c r="M14" s="214">
        <v>0</v>
      </c>
      <c r="N14" s="214">
        <v>0</v>
      </c>
      <c r="O14" s="214">
        <v>1270</v>
      </c>
      <c r="P14" s="214">
        <v>1756</v>
      </c>
      <c r="Q14" s="214">
        <v>1693</v>
      </c>
      <c r="R14" s="214">
        <v>281</v>
      </c>
      <c r="S14" s="214">
        <v>31</v>
      </c>
      <c r="T14" s="214">
        <v>57</v>
      </c>
      <c r="U14" s="214">
        <v>15</v>
      </c>
      <c r="V14" s="214">
        <v>12</v>
      </c>
      <c r="W14" s="214">
        <v>6</v>
      </c>
      <c r="X14" s="214">
        <v>28</v>
      </c>
      <c r="Y14" s="214">
        <v>161</v>
      </c>
      <c r="Z14" s="214">
        <v>95</v>
      </c>
      <c r="AA14" s="214">
        <v>276</v>
      </c>
      <c r="AB14" s="214">
        <v>300</v>
      </c>
      <c r="AC14" s="214">
        <v>311</v>
      </c>
      <c r="AD14" s="214">
        <v>0</v>
      </c>
      <c r="AE14" s="214">
        <v>0</v>
      </c>
      <c r="AF14" s="214">
        <v>0</v>
      </c>
      <c r="AL14" s="272"/>
    </row>
    <row r="15" spans="2:38" ht="30" customHeight="1" x14ac:dyDescent="0.6">
      <c r="B15" s="48" t="s">
        <v>109</v>
      </c>
      <c r="C15" s="214">
        <v>151</v>
      </c>
      <c r="D15" s="214">
        <v>19</v>
      </c>
      <c r="E15" s="214">
        <v>0</v>
      </c>
      <c r="F15" s="214">
        <v>2138</v>
      </c>
      <c r="G15" s="214">
        <v>2014</v>
      </c>
      <c r="H15" s="214">
        <v>1973</v>
      </c>
      <c r="I15" s="214">
        <v>4</v>
      </c>
      <c r="J15" s="214">
        <v>2</v>
      </c>
      <c r="K15" s="214">
        <v>42</v>
      </c>
      <c r="L15" s="214">
        <v>0</v>
      </c>
      <c r="M15" s="214">
        <v>0</v>
      </c>
      <c r="N15" s="214">
        <v>0</v>
      </c>
      <c r="O15" s="214">
        <v>852</v>
      </c>
      <c r="P15" s="214">
        <v>1483</v>
      </c>
      <c r="Q15" s="214">
        <v>1611</v>
      </c>
      <c r="R15" s="214">
        <v>90</v>
      </c>
      <c r="S15" s="214">
        <v>53</v>
      </c>
      <c r="T15" s="214">
        <v>34</v>
      </c>
      <c r="U15" s="214">
        <v>55</v>
      </c>
      <c r="V15" s="214">
        <v>42</v>
      </c>
      <c r="W15" s="214">
        <v>20</v>
      </c>
      <c r="X15" s="214">
        <v>278</v>
      </c>
      <c r="Y15" s="214">
        <v>29</v>
      </c>
      <c r="Z15" s="214">
        <v>7</v>
      </c>
      <c r="AA15" s="214">
        <v>128</v>
      </c>
      <c r="AB15" s="214">
        <v>90</v>
      </c>
      <c r="AC15" s="214">
        <v>80</v>
      </c>
      <c r="AD15" s="214">
        <v>0</v>
      </c>
      <c r="AE15" s="214">
        <v>0</v>
      </c>
      <c r="AF15" s="214">
        <v>0</v>
      </c>
      <c r="AL15" s="272"/>
    </row>
    <row r="16" spans="2:38" ht="30" customHeight="1" x14ac:dyDescent="0.6">
      <c r="B16" s="48" t="s">
        <v>125</v>
      </c>
      <c r="C16" s="214">
        <v>171</v>
      </c>
      <c r="D16" s="214">
        <v>3</v>
      </c>
      <c r="E16" s="214">
        <v>0</v>
      </c>
      <c r="F16" s="214">
        <v>2621</v>
      </c>
      <c r="G16" s="214">
        <v>2307</v>
      </c>
      <c r="H16" s="214">
        <v>1692</v>
      </c>
      <c r="I16" s="214">
        <v>36</v>
      </c>
      <c r="J16" s="214">
        <v>14</v>
      </c>
      <c r="K16" s="214">
        <v>63</v>
      </c>
      <c r="L16" s="214">
        <v>3</v>
      </c>
      <c r="M16" s="214">
        <v>0</v>
      </c>
      <c r="N16" s="214">
        <v>2</v>
      </c>
      <c r="O16" s="214">
        <v>1576</v>
      </c>
      <c r="P16" s="214">
        <v>1589</v>
      </c>
      <c r="Q16" s="214">
        <v>1638</v>
      </c>
      <c r="R16" s="214">
        <v>197</v>
      </c>
      <c r="S16" s="214">
        <v>113</v>
      </c>
      <c r="T16" s="214">
        <v>12</v>
      </c>
      <c r="U16" s="214">
        <v>25</v>
      </c>
      <c r="V16" s="214">
        <v>43</v>
      </c>
      <c r="W16" s="214">
        <v>2</v>
      </c>
      <c r="X16" s="214">
        <v>56</v>
      </c>
      <c r="Y16" s="214">
        <v>22</v>
      </c>
      <c r="Z16" s="214">
        <v>202</v>
      </c>
      <c r="AA16" s="214">
        <v>177</v>
      </c>
      <c r="AB16" s="214">
        <v>68</v>
      </c>
      <c r="AC16" s="214">
        <v>99</v>
      </c>
      <c r="AD16" s="214">
        <v>0</v>
      </c>
      <c r="AE16" s="214">
        <v>0</v>
      </c>
      <c r="AF16" s="214">
        <v>0</v>
      </c>
      <c r="AL16" s="272"/>
    </row>
    <row r="17" spans="2:38" ht="30" customHeight="1" x14ac:dyDescent="0.6">
      <c r="B17" s="48" t="s">
        <v>110</v>
      </c>
      <c r="C17" s="214">
        <v>44</v>
      </c>
      <c r="D17" s="214">
        <v>0</v>
      </c>
      <c r="E17" s="214">
        <v>0</v>
      </c>
      <c r="F17" s="214">
        <v>2956</v>
      </c>
      <c r="G17" s="214">
        <v>3111</v>
      </c>
      <c r="H17" s="214">
        <v>2173</v>
      </c>
      <c r="I17" s="214">
        <v>10</v>
      </c>
      <c r="J17" s="214">
        <v>44</v>
      </c>
      <c r="K17" s="214">
        <v>165</v>
      </c>
      <c r="L17" s="214">
        <v>0</v>
      </c>
      <c r="M17" s="214">
        <v>0</v>
      </c>
      <c r="N17" s="214">
        <v>0</v>
      </c>
      <c r="O17" s="214">
        <v>1311</v>
      </c>
      <c r="P17" s="214">
        <v>1623</v>
      </c>
      <c r="Q17" s="214">
        <v>1781</v>
      </c>
      <c r="R17" s="214">
        <v>185</v>
      </c>
      <c r="S17" s="214">
        <v>61</v>
      </c>
      <c r="T17" s="214">
        <v>41</v>
      </c>
      <c r="U17" s="214">
        <v>28</v>
      </c>
      <c r="V17" s="214">
        <v>6</v>
      </c>
      <c r="W17" s="214">
        <v>23</v>
      </c>
      <c r="X17" s="214">
        <v>32</v>
      </c>
      <c r="Y17" s="214">
        <v>36</v>
      </c>
      <c r="Z17" s="214">
        <v>55</v>
      </c>
      <c r="AA17" s="214">
        <v>149</v>
      </c>
      <c r="AB17" s="214">
        <v>92</v>
      </c>
      <c r="AC17" s="214">
        <v>161</v>
      </c>
      <c r="AD17" s="214">
        <v>0</v>
      </c>
      <c r="AE17" s="214">
        <v>0</v>
      </c>
      <c r="AF17" s="214">
        <v>0</v>
      </c>
      <c r="AL17" s="272"/>
    </row>
    <row r="18" spans="2:38" ht="30" customHeight="1" x14ac:dyDescent="0.6">
      <c r="B18" s="48" t="s">
        <v>111</v>
      </c>
      <c r="C18" s="214">
        <v>105</v>
      </c>
      <c r="D18" s="214">
        <v>0</v>
      </c>
      <c r="E18" s="214">
        <v>0</v>
      </c>
      <c r="F18" s="214">
        <v>3569</v>
      </c>
      <c r="G18" s="214">
        <v>3836</v>
      </c>
      <c r="H18" s="214">
        <v>3876</v>
      </c>
      <c r="I18" s="214">
        <v>14</v>
      </c>
      <c r="J18" s="214">
        <v>194</v>
      </c>
      <c r="K18" s="214">
        <v>266</v>
      </c>
      <c r="L18" s="214">
        <v>0</v>
      </c>
      <c r="M18" s="214">
        <v>0</v>
      </c>
      <c r="N18" s="214">
        <v>0</v>
      </c>
      <c r="O18" s="214">
        <v>1508</v>
      </c>
      <c r="P18" s="214">
        <v>1444</v>
      </c>
      <c r="Q18" s="214">
        <v>1820</v>
      </c>
      <c r="R18" s="214">
        <v>120</v>
      </c>
      <c r="S18" s="214">
        <v>102</v>
      </c>
      <c r="T18" s="214">
        <v>78</v>
      </c>
      <c r="U18" s="214">
        <v>37</v>
      </c>
      <c r="V18" s="214">
        <v>3</v>
      </c>
      <c r="W18" s="214">
        <v>5</v>
      </c>
      <c r="X18" s="214">
        <v>18</v>
      </c>
      <c r="Y18" s="214">
        <v>74</v>
      </c>
      <c r="Z18" s="214">
        <v>247</v>
      </c>
      <c r="AA18" s="214">
        <v>385</v>
      </c>
      <c r="AB18" s="214">
        <v>327</v>
      </c>
      <c r="AC18" s="214">
        <v>383</v>
      </c>
      <c r="AD18" s="214">
        <v>0</v>
      </c>
      <c r="AE18" s="214">
        <v>0</v>
      </c>
      <c r="AF18" s="214">
        <v>0</v>
      </c>
      <c r="AL18" s="272"/>
    </row>
    <row r="19" spans="2:38" ht="30" customHeight="1" x14ac:dyDescent="0.6">
      <c r="B19" s="48" t="s">
        <v>112</v>
      </c>
      <c r="C19" s="214">
        <v>53</v>
      </c>
      <c r="D19" s="214">
        <v>42</v>
      </c>
      <c r="E19" s="214">
        <v>0</v>
      </c>
      <c r="F19" s="214">
        <v>2430</v>
      </c>
      <c r="G19" s="214">
        <v>3560</v>
      </c>
      <c r="H19" s="214">
        <v>796</v>
      </c>
      <c r="I19" s="214">
        <v>91</v>
      </c>
      <c r="J19" s="214">
        <v>39</v>
      </c>
      <c r="K19" s="214">
        <v>17</v>
      </c>
      <c r="L19" s="214">
        <v>0</v>
      </c>
      <c r="M19" s="214">
        <v>0</v>
      </c>
      <c r="N19" s="214">
        <v>0</v>
      </c>
      <c r="O19" s="214">
        <v>1854</v>
      </c>
      <c r="P19" s="214">
        <v>1887</v>
      </c>
      <c r="Q19" s="214">
        <v>332</v>
      </c>
      <c r="R19" s="214">
        <v>98</v>
      </c>
      <c r="S19" s="214">
        <v>46</v>
      </c>
      <c r="T19" s="214">
        <v>2</v>
      </c>
      <c r="U19" s="214">
        <v>57</v>
      </c>
      <c r="V19" s="214">
        <v>4</v>
      </c>
      <c r="W19" s="214">
        <v>2</v>
      </c>
      <c r="X19" s="214">
        <v>152</v>
      </c>
      <c r="Y19" s="214">
        <v>143</v>
      </c>
      <c r="Z19" s="214">
        <v>202</v>
      </c>
      <c r="AA19" s="214">
        <v>114</v>
      </c>
      <c r="AB19" s="214">
        <v>134</v>
      </c>
      <c r="AC19" s="214">
        <v>56</v>
      </c>
      <c r="AD19" s="214">
        <v>0</v>
      </c>
      <c r="AE19" s="214">
        <v>0</v>
      </c>
      <c r="AF19" s="214">
        <v>0</v>
      </c>
      <c r="AL19" s="272"/>
    </row>
    <row r="20" spans="2:38" ht="30" customHeight="1" x14ac:dyDescent="0.6">
      <c r="B20" s="48" t="s">
        <v>113</v>
      </c>
      <c r="C20" s="215">
        <v>754</v>
      </c>
      <c r="D20" s="215">
        <v>551</v>
      </c>
      <c r="E20" s="215">
        <v>292</v>
      </c>
      <c r="F20" s="215">
        <v>24845</v>
      </c>
      <c r="G20" s="215">
        <v>32669</v>
      </c>
      <c r="H20" s="215">
        <v>30377</v>
      </c>
      <c r="I20" s="215">
        <v>452</v>
      </c>
      <c r="J20" s="215">
        <v>619</v>
      </c>
      <c r="K20" s="215">
        <v>1402</v>
      </c>
      <c r="L20" s="215">
        <v>68</v>
      </c>
      <c r="M20" s="215">
        <v>0</v>
      </c>
      <c r="N20" s="215">
        <v>2</v>
      </c>
      <c r="O20" s="215">
        <v>17845</v>
      </c>
      <c r="P20" s="215">
        <v>19310</v>
      </c>
      <c r="Q20" s="215">
        <v>16340</v>
      </c>
      <c r="R20" s="215">
        <v>1355</v>
      </c>
      <c r="S20" s="215">
        <v>840</v>
      </c>
      <c r="T20" s="215">
        <v>895</v>
      </c>
      <c r="U20" s="215">
        <v>227</v>
      </c>
      <c r="V20" s="215">
        <v>266</v>
      </c>
      <c r="W20" s="215">
        <v>174</v>
      </c>
      <c r="X20" s="215">
        <v>1205</v>
      </c>
      <c r="Y20" s="215">
        <v>548</v>
      </c>
      <c r="Z20" s="215">
        <v>1380</v>
      </c>
      <c r="AA20" s="215">
        <v>2637</v>
      </c>
      <c r="AB20" s="215">
        <v>1937</v>
      </c>
      <c r="AC20" s="215">
        <v>2142</v>
      </c>
      <c r="AD20" s="215">
        <v>0</v>
      </c>
      <c r="AE20" s="215">
        <v>0</v>
      </c>
      <c r="AF20" s="215">
        <v>0</v>
      </c>
      <c r="AL20" s="272"/>
    </row>
    <row r="21" spans="2:38" ht="30" customHeight="1" x14ac:dyDescent="0.6">
      <c r="B21" s="29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L21" s="272"/>
    </row>
    <row r="22" spans="2:38" ht="30" customHeight="1" x14ac:dyDescent="0.6">
      <c r="B22" s="2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L22" s="272"/>
    </row>
    <row r="23" spans="2:38" ht="30" customHeight="1" x14ac:dyDescent="0.6">
      <c r="B23" s="23" t="s">
        <v>101</v>
      </c>
      <c r="C23" s="299" t="s">
        <v>67</v>
      </c>
      <c r="D23" s="300"/>
      <c r="E23" s="301"/>
      <c r="F23" s="299" t="s">
        <v>50</v>
      </c>
      <c r="G23" s="300"/>
      <c r="H23" s="301"/>
      <c r="I23" s="299" t="s">
        <v>84</v>
      </c>
      <c r="J23" s="300"/>
      <c r="K23" s="301"/>
      <c r="L23" s="299" t="s">
        <v>51</v>
      </c>
      <c r="M23" s="300"/>
      <c r="N23" s="301"/>
      <c r="O23" s="299" t="s">
        <v>33</v>
      </c>
      <c r="P23" s="300"/>
      <c r="Q23" s="301"/>
      <c r="R23" s="299" t="s">
        <v>40</v>
      </c>
      <c r="S23" s="300"/>
      <c r="T23" s="301"/>
      <c r="U23" s="299" t="s">
        <v>4</v>
      </c>
      <c r="V23" s="300"/>
      <c r="W23" s="301"/>
      <c r="X23" s="299" t="s">
        <v>77</v>
      </c>
      <c r="Y23" s="300"/>
      <c r="Z23" s="301"/>
      <c r="AA23" s="299" t="s">
        <v>73</v>
      </c>
      <c r="AB23" s="300"/>
      <c r="AC23" s="301"/>
      <c r="AD23" s="299" t="s">
        <v>76</v>
      </c>
      <c r="AE23" s="300"/>
      <c r="AF23" s="301"/>
      <c r="AL23" s="272"/>
    </row>
    <row r="24" spans="2:38" ht="30" customHeight="1" x14ac:dyDescent="0.6">
      <c r="B24" s="24"/>
      <c r="C24" s="218"/>
      <c r="D24" s="219"/>
      <c r="E24" s="218"/>
      <c r="F24" s="218"/>
      <c r="G24" s="219"/>
      <c r="H24" s="218"/>
      <c r="I24" s="218"/>
      <c r="J24" s="219"/>
      <c r="K24" s="218"/>
      <c r="L24" s="218"/>
      <c r="M24" s="219"/>
      <c r="N24" s="218"/>
      <c r="O24" s="218"/>
      <c r="P24" s="219"/>
      <c r="Q24" s="218"/>
      <c r="R24" s="218"/>
      <c r="S24" s="219"/>
      <c r="T24" s="218"/>
      <c r="U24" s="218"/>
      <c r="V24" s="219"/>
      <c r="W24" s="218"/>
      <c r="X24" s="218"/>
      <c r="Y24" s="219"/>
      <c r="Z24" s="218"/>
      <c r="AA24" s="218"/>
      <c r="AB24" s="219"/>
      <c r="AC24" s="218"/>
      <c r="AD24" s="218"/>
      <c r="AE24" s="219"/>
      <c r="AF24" s="218"/>
      <c r="AL24" s="272"/>
    </row>
    <row r="25" spans="2:38" ht="30" customHeight="1" x14ac:dyDescent="0.6">
      <c r="B25" s="25"/>
      <c r="C25" s="26">
        <v>2015</v>
      </c>
      <c r="D25" s="26">
        <v>2016</v>
      </c>
      <c r="E25" s="26">
        <v>2017</v>
      </c>
      <c r="F25" s="26">
        <v>2015</v>
      </c>
      <c r="G25" s="26">
        <v>2016</v>
      </c>
      <c r="H25" s="26">
        <v>2017</v>
      </c>
      <c r="I25" s="26">
        <v>2015</v>
      </c>
      <c r="J25" s="26">
        <v>2016</v>
      </c>
      <c r="K25" s="26">
        <v>2017</v>
      </c>
      <c r="L25" s="26">
        <v>2015</v>
      </c>
      <c r="M25" s="26">
        <v>2016</v>
      </c>
      <c r="N25" s="26">
        <v>2017</v>
      </c>
      <c r="O25" s="26">
        <v>2015</v>
      </c>
      <c r="P25" s="26">
        <v>2016</v>
      </c>
      <c r="Q25" s="26">
        <v>2017</v>
      </c>
      <c r="R25" s="26">
        <v>2015</v>
      </c>
      <c r="S25" s="26">
        <v>2016</v>
      </c>
      <c r="T25" s="26">
        <v>2017</v>
      </c>
      <c r="U25" s="26">
        <v>2015</v>
      </c>
      <c r="V25" s="26">
        <v>2016</v>
      </c>
      <c r="W25" s="26">
        <v>2017</v>
      </c>
      <c r="X25" s="26">
        <v>2015</v>
      </c>
      <c r="Y25" s="26">
        <v>2016</v>
      </c>
      <c r="Z25" s="26">
        <v>2017</v>
      </c>
      <c r="AA25" s="26">
        <v>2015</v>
      </c>
      <c r="AB25" s="26">
        <v>2016</v>
      </c>
      <c r="AC25" s="26">
        <v>2017</v>
      </c>
      <c r="AD25" s="26">
        <v>2015</v>
      </c>
      <c r="AE25" s="26">
        <v>2016</v>
      </c>
      <c r="AF25" s="26">
        <v>2017</v>
      </c>
      <c r="AL25" s="272"/>
    </row>
    <row r="26" spans="2:38" ht="30" customHeight="1" x14ac:dyDescent="0.6">
      <c r="B26" s="47" t="s">
        <v>102</v>
      </c>
      <c r="C26" s="214">
        <v>167</v>
      </c>
      <c r="D26" s="214">
        <v>55</v>
      </c>
      <c r="E26" s="214">
        <v>179</v>
      </c>
      <c r="F26" s="214">
        <v>7</v>
      </c>
      <c r="G26" s="214">
        <v>0</v>
      </c>
      <c r="H26" s="214">
        <v>0</v>
      </c>
      <c r="I26" s="214">
        <v>7</v>
      </c>
      <c r="J26" s="214">
        <v>20</v>
      </c>
      <c r="K26" s="214">
        <v>5</v>
      </c>
      <c r="L26" s="214">
        <v>0</v>
      </c>
      <c r="M26" s="214">
        <v>32</v>
      </c>
      <c r="N26" s="214">
        <v>87</v>
      </c>
      <c r="O26" s="214">
        <v>139</v>
      </c>
      <c r="P26" s="214">
        <v>37</v>
      </c>
      <c r="Q26" s="214">
        <v>107</v>
      </c>
      <c r="R26" s="214">
        <v>15</v>
      </c>
      <c r="S26" s="214">
        <v>71</v>
      </c>
      <c r="T26" s="214">
        <v>34</v>
      </c>
      <c r="U26" s="214">
        <v>120692</v>
      </c>
      <c r="V26" s="214">
        <v>300768</v>
      </c>
      <c r="W26" s="214">
        <v>229952</v>
      </c>
      <c r="X26" s="214">
        <v>2</v>
      </c>
      <c r="Y26" s="214">
        <v>2</v>
      </c>
      <c r="Z26" s="214">
        <v>0</v>
      </c>
      <c r="AA26" s="214">
        <v>28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</row>
    <row r="27" spans="2:38" ht="30" customHeight="1" x14ac:dyDescent="0.6">
      <c r="B27" s="48" t="s">
        <v>103</v>
      </c>
      <c r="C27" s="214">
        <v>109</v>
      </c>
      <c r="D27" s="214">
        <v>38</v>
      </c>
      <c r="E27" s="214">
        <v>102</v>
      </c>
      <c r="F27" s="214">
        <v>39</v>
      </c>
      <c r="G27" s="214">
        <v>31</v>
      </c>
      <c r="H27" s="214">
        <v>4</v>
      </c>
      <c r="I27" s="214">
        <v>8</v>
      </c>
      <c r="J27" s="214">
        <v>24</v>
      </c>
      <c r="K27" s="214">
        <v>11</v>
      </c>
      <c r="L27" s="214">
        <v>69</v>
      </c>
      <c r="M27" s="214">
        <v>194</v>
      </c>
      <c r="N27" s="214">
        <v>96</v>
      </c>
      <c r="O27" s="214">
        <v>225</v>
      </c>
      <c r="P27" s="214">
        <v>101</v>
      </c>
      <c r="Q27" s="214">
        <v>178</v>
      </c>
      <c r="R27" s="214">
        <v>48</v>
      </c>
      <c r="S27" s="214">
        <v>64</v>
      </c>
      <c r="T27" s="214">
        <v>21</v>
      </c>
      <c r="U27" s="214">
        <v>256669</v>
      </c>
      <c r="V27" s="214">
        <v>318611</v>
      </c>
      <c r="W27" s="214">
        <v>243139</v>
      </c>
      <c r="X27" s="214">
        <v>8</v>
      </c>
      <c r="Y27" s="214">
        <v>2</v>
      </c>
      <c r="Z27" s="214">
        <v>9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</row>
    <row r="28" spans="2:38" ht="30" customHeight="1" x14ac:dyDescent="0.6">
      <c r="B28" s="48" t="s">
        <v>104</v>
      </c>
      <c r="C28" s="214">
        <v>73</v>
      </c>
      <c r="D28" s="214">
        <v>69</v>
      </c>
      <c r="E28" s="214">
        <v>178</v>
      </c>
      <c r="F28" s="214">
        <v>15</v>
      </c>
      <c r="G28" s="214">
        <v>0</v>
      </c>
      <c r="H28" s="214">
        <v>19</v>
      </c>
      <c r="I28" s="214">
        <v>0</v>
      </c>
      <c r="J28" s="214">
        <v>0</v>
      </c>
      <c r="K28" s="214">
        <v>30</v>
      </c>
      <c r="L28" s="214">
        <v>47</v>
      </c>
      <c r="M28" s="214">
        <v>41</v>
      </c>
      <c r="N28" s="214">
        <v>68</v>
      </c>
      <c r="O28" s="214">
        <v>120</v>
      </c>
      <c r="P28" s="214">
        <v>214</v>
      </c>
      <c r="Q28" s="214">
        <v>197</v>
      </c>
      <c r="R28" s="214">
        <v>51</v>
      </c>
      <c r="S28" s="214">
        <v>118</v>
      </c>
      <c r="T28" s="214">
        <v>68</v>
      </c>
      <c r="U28" s="214">
        <v>279830</v>
      </c>
      <c r="V28" s="214">
        <v>390919</v>
      </c>
      <c r="W28" s="214">
        <v>313499</v>
      </c>
      <c r="X28" s="214">
        <v>9</v>
      </c>
      <c r="Y28" s="214">
        <v>4</v>
      </c>
      <c r="Z28" s="214">
        <v>4</v>
      </c>
      <c r="AA28" s="214">
        <v>19</v>
      </c>
      <c r="AB28" s="214">
        <v>0</v>
      </c>
      <c r="AC28" s="214">
        <v>0</v>
      </c>
      <c r="AD28" s="214">
        <v>2</v>
      </c>
      <c r="AE28" s="214">
        <v>0</v>
      </c>
      <c r="AF28" s="214">
        <v>0</v>
      </c>
    </row>
    <row r="29" spans="2:38" ht="30" customHeight="1" x14ac:dyDescent="0.6">
      <c r="B29" s="48" t="s">
        <v>105</v>
      </c>
      <c r="C29" s="214">
        <v>113</v>
      </c>
      <c r="D29" s="214">
        <v>36</v>
      </c>
      <c r="E29" s="214">
        <v>74</v>
      </c>
      <c r="F29" s="214">
        <v>11</v>
      </c>
      <c r="G29" s="214">
        <v>2</v>
      </c>
      <c r="H29" s="214">
        <v>0</v>
      </c>
      <c r="I29" s="214">
        <v>0</v>
      </c>
      <c r="J29" s="214">
        <v>0</v>
      </c>
      <c r="K29" s="214">
        <v>15</v>
      </c>
      <c r="L29" s="214">
        <v>165</v>
      </c>
      <c r="M29" s="214">
        <v>67</v>
      </c>
      <c r="N29" s="214">
        <v>154</v>
      </c>
      <c r="O29" s="214">
        <v>106</v>
      </c>
      <c r="P29" s="214">
        <v>23</v>
      </c>
      <c r="Q29" s="214">
        <v>133</v>
      </c>
      <c r="R29" s="214">
        <v>11</v>
      </c>
      <c r="S29" s="214">
        <v>169</v>
      </c>
      <c r="T29" s="214">
        <v>58</v>
      </c>
      <c r="U29" s="214">
        <v>297192</v>
      </c>
      <c r="V29" s="214">
        <v>371010</v>
      </c>
      <c r="W29" s="214">
        <v>279192</v>
      </c>
      <c r="X29" s="214">
        <v>4</v>
      </c>
      <c r="Y29" s="214">
        <v>4</v>
      </c>
      <c r="Z29" s="214">
        <v>37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4</v>
      </c>
    </row>
    <row r="30" spans="2:38" ht="30" customHeight="1" x14ac:dyDescent="0.6">
      <c r="B30" s="48" t="s">
        <v>106</v>
      </c>
      <c r="C30" s="214">
        <v>57</v>
      </c>
      <c r="D30" s="214">
        <v>23</v>
      </c>
      <c r="E30" s="214">
        <v>52</v>
      </c>
      <c r="F30" s="214">
        <v>22</v>
      </c>
      <c r="G30" s="214">
        <v>20</v>
      </c>
      <c r="H30" s="214">
        <v>3</v>
      </c>
      <c r="I30" s="214">
        <v>0</v>
      </c>
      <c r="J30" s="214">
        <v>0</v>
      </c>
      <c r="K30" s="214">
        <v>0</v>
      </c>
      <c r="L30" s="214">
        <v>111</v>
      </c>
      <c r="M30" s="214">
        <v>35</v>
      </c>
      <c r="N30" s="214">
        <v>112</v>
      </c>
      <c r="O30" s="214">
        <v>15</v>
      </c>
      <c r="P30" s="214">
        <v>43</v>
      </c>
      <c r="Q30" s="214">
        <v>180</v>
      </c>
      <c r="R30" s="214">
        <v>13</v>
      </c>
      <c r="S30" s="214">
        <v>62</v>
      </c>
      <c r="T30" s="214">
        <v>18</v>
      </c>
      <c r="U30" s="214">
        <v>288136</v>
      </c>
      <c r="V30" s="214">
        <v>350445</v>
      </c>
      <c r="W30" s="214">
        <v>298401</v>
      </c>
      <c r="X30" s="214">
        <v>6</v>
      </c>
      <c r="Y30" s="214">
        <v>0</v>
      </c>
      <c r="Z30" s="214">
        <v>8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</row>
    <row r="31" spans="2:38" ht="30" customHeight="1" x14ac:dyDescent="0.6">
      <c r="B31" s="48" t="s">
        <v>107</v>
      </c>
      <c r="C31" s="214">
        <v>33</v>
      </c>
      <c r="D31" s="214">
        <v>15</v>
      </c>
      <c r="E31" s="214">
        <v>13</v>
      </c>
      <c r="F31" s="214">
        <v>2</v>
      </c>
      <c r="G31" s="214">
        <v>7</v>
      </c>
      <c r="H31" s="214">
        <v>0</v>
      </c>
      <c r="I31" s="214">
        <v>0</v>
      </c>
      <c r="J31" s="214">
        <v>0</v>
      </c>
      <c r="K31" s="214">
        <v>4</v>
      </c>
      <c r="L31" s="214">
        <v>32</v>
      </c>
      <c r="M31" s="214">
        <v>43</v>
      </c>
      <c r="N31" s="214">
        <v>231</v>
      </c>
      <c r="O31" s="214">
        <v>99</v>
      </c>
      <c r="P31" s="214">
        <v>56</v>
      </c>
      <c r="Q31" s="214">
        <v>76</v>
      </c>
      <c r="R31" s="214">
        <v>4</v>
      </c>
      <c r="S31" s="214">
        <v>19</v>
      </c>
      <c r="T31" s="214">
        <v>15</v>
      </c>
      <c r="U31" s="214">
        <v>266566</v>
      </c>
      <c r="V31" s="214">
        <v>291216</v>
      </c>
      <c r="W31" s="214">
        <v>275307</v>
      </c>
      <c r="X31" s="214">
        <v>7</v>
      </c>
      <c r="Y31" s="214">
        <v>9</v>
      </c>
      <c r="Z31" s="214">
        <v>2</v>
      </c>
      <c r="AA31" s="214">
        <v>4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</row>
    <row r="32" spans="2:38" ht="30" customHeight="1" x14ac:dyDescent="0.6">
      <c r="B32" s="48" t="s">
        <v>108</v>
      </c>
      <c r="C32" s="214">
        <v>28</v>
      </c>
      <c r="D32" s="214">
        <v>22</v>
      </c>
      <c r="E32" s="214">
        <v>7</v>
      </c>
      <c r="F32" s="214">
        <v>16</v>
      </c>
      <c r="G32" s="214">
        <v>2</v>
      </c>
      <c r="H32" s="214">
        <v>20</v>
      </c>
      <c r="I32" s="214">
        <v>0</v>
      </c>
      <c r="J32" s="214">
        <v>8</v>
      </c>
      <c r="K32" s="214">
        <v>0</v>
      </c>
      <c r="L32" s="214">
        <v>34</v>
      </c>
      <c r="M32" s="214">
        <v>64</v>
      </c>
      <c r="N32" s="214">
        <v>150</v>
      </c>
      <c r="O32" s="214">
        <v>37</v>
      </c>
      <c r="P32" s="214">
        <v>48</v>
      </c>
      <c r="Q32" s="214">
        <v>169</v>
      </c>
      <c r="R32" s="214">
        <v>8</v>
      </c>
      <c r="S32" s="214">
        <v>131</v>
      </c>
      <c r="T32" s="214">
        <v>30</v>
      </c>
      <c r="U32" s="214">
        <v>299544</v>
      </c>
      <c r="V32" s="214">
        <v>316383</v>
      </c>
      <c r="W32" s="214">
        <v>316641</v>
      </c>
      <c r="X32" s="214">
        <v>21</v>
      </c>
      <c r="Y32" s="214">
        <v>3</v>
      </c>
      <c r="Z32" s="214">
        <v>9</v>
      </c>
      <c r="AA32" s="214">
        <v>0</v>
      </c>
      <c r="AB32" s="214">
        <v>0</v>
      </c>
      <c r="AC32" s="214">
        <v>0</v>
      </c>
      <c r="AD32" s="214">
        <v>13</v>
      </c>
      <c r="AE32" s="214">
        <v>0</v>
      </c>
      <c r="AF32" s="214">
        <v>2</v>
      </c>
    </row>
    <row r="33" spans="2:32" ht="30" customHeight="1" x14ac:dyDescent="0.6">
      <c r="B33" s="48" t="s">
        <v>109</v>
      </c>
      <c r="C33" s="214">
        <v>28</v>
      </c>
      <c r="D33" s="214">
        <v>17</v>
      </c>
      <c r="E33" s="214">
        <v>8</v>
      </c>
      <c r="F33" s="214">
        <v>0</v>
      </c>
      <c r="G33" s="214">
        <v>0</v>
      </c>
      <c r="H33" s="214">
        <v>26</v>
      </c>
      <c r="I33" s="214">
        <v>0</v>
      </c>
      <c r="J33" s="214">
        <v>0</v>
      </c>
      <c r="K33" s="214">
        <v>0</v>
      </c>
      <c r="L33" s="214">
        <v>35</v>
      </c>
      <c r="M33" s="214">
        <v>13</v>
      </c>
      <c r="N33" s="214">
        <v>132</v>
      </c>
      <c r="O33" s="214">
        <v>41</v>
      </c>
      <c r="P33" s="214">
        <v>44</v>
      </c>
      <c r="Q33" s="214">
        <v>74</v>
      </c>
      <c r="R33" s="214">
        <v>2</v>
      </c>
      <c r="S33" s="214">
        <v>98</v>
      </c>
      <c r="T33" s="214">
        <v>67</v>
      </c>
      <c r="U33" s="214">
        <v>301166</v>
      </c>
      <c r="V33" s="214">
        <v>305580</v>
      </c>
      <c r="W33" s="214">
        <v>345464</v>
      </c>
      <c r="X33" s="214">
        <v>0</v>
      </c>
      <c r="Y33" s="214">
        <v>6</v>
      </c>
      <c r="Z33" s="214">
        <v>65</v>
      </c>
      <c r="AA33" s="214">
        <v>0</v>
      </c>
      <c r="AB33" s="214">
        <v>0</v>
      </c>
      <c r="AC33" s="214">
        <v>0</v>
      </c>
      <c r="AD33" s="214">
        <v>36</v>
      </c>
      <c r="AE33" s="214">
        <v>14</v>
      </c>
      <c r="AF33" s="214">
        <v>12</v>
      </c>
    </row>
    <row r="34" spans="2:32" ht="30" customHeight="1" x14ac:dyDescent="0.6">
      <c r="B34" s="48" t="s">
        <v>125</v>
      </c>
      <c r="C34" s="214">
        <v>78</v>
      </c>
      <c r="D34" s="214">
        <v>35</v>
      </c>
      <c r="E34" s="214">
        <v>81</v>
      </c>
      <c r="F34" s="214">
        <v>17</v>
      </c>
      <c r="G34" s="214">
        <v>0</v>
      </c>
      <c r="H34" s="214">
        <v>0</v>
      </c>
      <c r="I34" s="214">
        <v>15</v>
      </c>
      <c r="J34" s="214">
        <v>0</v>
      </c>
      <c r="K34" s="214">
        <v>0</v>
      </c>
      <c r="L34" s="214">
        <v>0</v>
      </c>
      <c r="M34" s="214">
        <v>115</v>
      </c>
      <c r="N34" s="214">
        <v>166</v>
      </c>
      <c r="O34" s="214">
        <v>38</v>
      </c>
      <c r="P34" s="214">
        <v>288</v>
      </c>
      <c r="Q34" s="214">
        <v>527</v>
      </c>
      <c r="R34" s="214">
        <v>37</v>
      </c>
      <c r="S34" s="214">
        <v>98</v>
      </c>
      <c r="T34" s="214">
        <v>84</v>
      </c>
      <c r="U34" s="214">
        <v>183795</v>
      </c>
      <c r="V34" s="214">
        <v>206116</v>
      </c>
      <c r="W34" s="214">
        <v>274534</v>
      </c>
      <c r="X34" s="214">
        <v>5</v>
      </c>
      <c r="Y34" s="214">
        <v>8</v>
      </c>
      <c r="Z34" s="214">
        <v>36</v>
      </c>
      <c r="AA34" s="214">
        <v>12</v>
      </c>
      <c r="AB34" s="214">
        <v>0</v>
      </c>
      <c r="AC34" s="214">
        <v>0</v>
      </c>
      <c r="AD34" s="214">
        <v>9</v>
      </c>
      <c r="AE34" s="214">
        <v>0</v>
      </c>
      <c r="AF34" s="214">
        <v>0</v>
      </c>
    </row>
    <row r="35" spans="2:32" ht="30" customHeight="1" x14ac:dyDescent="0.6">
      <c r="B35" s="48" t="s">
        <v>110</v>
      </c>
      <c r="C35" s="214">
        <v>123</v>
      </c>
      <c r="D35" s="214">
        <v>114</v>
      </c>
      <c r="E35" s="214">
        <v>215</v>
      </c>
      <c r="F35" s="214">
        <v>0</v>
      </c>
      <c r="G35" s="214">
        <v>0</v>
      </c>
      <c r="H35" s="214">
        <v>0</v>
      </c>
      <c r="I35" s="214">
        <v>3</v>
      </c>
      <c r="J35" s="214">
        <v>1</v>
      </c>
      <c r="K35" s="214">
        <v>119</v>
      </c>
      <c r="L35" s="214">
        <v>278</v>
      </c>
      <c r="M35" s="214">
        <v>6</v>
      </c>
      <c r="N35" s="214">
        <v>27</v>
      </c>
      <c r="O35" s="214">
        <v>87</v>
      </c>
      <c r="P35" s="214">
        <v>435</v>
      </c>
      <c r="Q35" s="214">
        <v>319</v>
      </c>
      <c r="R35" s="214">
        <v>72</v>
      </c>
      <c r="S35" s="214">
        <v>99</v>
      </c>
      <c r="T35" s="214">
        <v>33</v>
      </c>
      <c r="U35" s="214">
        <v>203634</v>
      </c>
      <c r="V35" s="214">
        <v>108090</v>
      </c>
      <c r="W35" s="214">
        <v>280664</v>
      </c>
      <c r="X35" s="214">
        <v>5</v>
      </c>
      <c r="Y35" s="214">
        <v>4</v>
      </c>
      <c r="Z35" s="214">
        <v>38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</row>
    <row r="36" spans="2:32" ht="30" customHeight="1" x14ac:dyDescent="0.6">
      <c r="B36" s="48" t="s">
        <v>111</v>
      </c>
      <c r="C36" s="214">
        <v>66</v>
      </c>
      <c r="D36" s="214">
        <v>209</v>
      </c>
      <c r="E36" s="214">
        <v>244</v>
      </c>
      <c r="F36" s="214">
        <v>0</v>
      </c>
      <c r="G36" s="214">
        <v>0</v>
      </c>
      <c r="H36" s="214">
        <v>34</v>
      </c>
      <c r="I36" s="214">
        <v>69</v>
      </c>
      <c r="J36" s="214">
        <v>2</v>
      </c>
      <c r="K36" s="214">
        <v>50</v>
      </c>
      <c r="L36" s="214">
        <v>109</v>
      </c>
      <c r="M36" s="214">
        <v>120</v>
      </c>
      <c r="N36" s="214">
        <v>276</v>
      </c>
      <c r="O36" s="214">
        <v>221</v>
      </c>
      <c r="P36" s="214">
        <v>272</v>
      </c>
      <c r="Q36" s="214">
        <v>679</v>
      </c>
      <c r="R36" s="214">
        <v>35</v>
      </c>
      <c r="S36" s="214">
        <v>58</v>
      </c>
      <c r="T36" s="214">
        <v>16</v>
      </c>
      <c r="U36" s="214">
        <v>266011</v>
      </c>
      <c r="V36" s="214">
        <v>126404</v>
      </c>
      <c r="W36" s="214">
        <v>311220</v>
      </c>
      <c r="X36" s="214">
        <v>6</v>
      </c>
      <c r="Y36" s="214">
        <v>63</v>
      </c>
      <c r="Z36" s="214">
        <v>24</v>
      </c>
      <c r="AA36" s="214">
        <v>0</v>
      </c>
      <c r="AB36" s="214">
        <v>0</v>
      </c>
      <c r="AC36" s="214">
        <v>4</v>
      </c>
      <c r="AD36" s="214">
        <v>0</v>
      </c>
      <c r="AE36" s="214">
        <v>0</v>
      </c>
      <c r="AF36" s="214">
        <v>0</v>
      </c>
    </row>
    <row r="37" spans="2:32" ht="30" customHeight="1" x14ac:dyDescent="0.6">
      <c r="B37" s="48" t="s">
        <v>112</v>
      </c>
      <c r="C37" s="214">
        <v>37</v>
      </c>
      <c r="D37" s="214">
        <v>125</v>
      </c>
      <c r="E37" s="214">
        <v>13</v>
      </c>
      <c r="F37" s="214">
        <v>0</v>
      </c>
      <c r="G37" s="214">
        <v>7</v>
      </c>
      <c r="H37" s="214">
        <v>0</v>
      </c>
      <c r="I37" s="214">
        <v>0</v>
      </c>
      <c r="J37" s="214">
        <v>5</v>
      </c>
      <c r="K37" s="214">
        <v>0</v>
      </c>
      <c r="L37" s="214">
        <v>55</v>
      </c>
      <c r="M37" s="214">
        <v>69</v>
      </c>
      <c r="N37" s="214">
        <v>0</v>
      </c>
      <c r="O37" s="214">
        <v>12</v>
      </c>
      <c r="P37" s="214">
        <v>38</v>
      </c>
      <c r="Q37" s="214">
        <v>81</v>
      </c>
      <c r="R37" s="214">
        <v>58</v>
      </c>
      <c r="S37" s="214">
        <v>42</v>
      </c>
      <c r="T37" s="214">
        <v>0</v>
      </c>
      <c r="U37" s="214">
        <v>270715</v>
      </c>
      <c r="V37" s="214">
        <v>163047</v>
      </c>
      <c r="W37" s="214">
        <v>99022</v>
      </c>
      <c r="X37" s="214">
        <v>3</v>
      </c>
      <c r="Y37" s="214">
        <v>65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</row>
    <row r="38" spans="2:32" ht="30" customHeight="1" x14ac:dyDescent="0.6">
      <c r="B38" s="48" t="s">
        <v>113</v>
      </c>
      <c r="C38" s="215">
        <v>912</v>
      </c>
      <c r="D38" s="215">
        <v>758</v>
      </c>
      <c r="E38" s="215">
        <v>1166</v>
      </c>
      <c r="F38" s="215">
        <v>129</v>
      </c>
      <c r="G38" s="215">
        <v>69</v>
      </c>
      <c r="H38" s="215">
        <v>106</v>
      </c>
      <c r="I38" s="215">
        <v>102</v>
      </c>
      <c r="J38" s="215">
        <v>60</v>
      </c>
      <c r="K38" s="215">
        <v>234</v>
      </c>
      <c r="L38" s="215">
        <v>935</v>
      </c>
      <c r="M38" s="215">
        <v>799</v>
      </c>
      <c r="N38" s="215">
        <v>1499</v>
      </c>
      <c r="O38" s="215">
        <v>1140</v>
      </c>
      <c r="P38" s="215">
        <v>1599</v>
      </c>
      <c r="Q38" s="215">
        <v>2720</v>
      </c>
      <c r="R38" s="215">
        <v>354</v>
      </c>
      <c r="S38" s="215">
        <v>1029</v>
      </c>
      <c r="T38" s="215">
        <v>444</v>
      </c>
      <c r="U38" s="215">
        <v>3033950</v>
      </c>
      <c r="V38" s="215">
        <v>3248589</v>
      </c>
      <c r="W38" s="215">
        <v>3267035</v>
      </c>
      <c r="X38" s="215">
        <v>76</v>
      </c>
      <c r="Y38" s="215">
        <v>170</v>
      </c>
      <c r="Z38" s="215">
        <v>232</v>
      </c>
      <c r="AA38" s="215">
        <v>63</v>
      </c>
      <c r="AB38" s="215">
        <v>0</v>
      </c>
      <c r="AC38" s="215">
        <v>4</v>
      </c>
      <c r="AD38" s="215">
        <v>60</v>
      </c>
      <c r="AE38" s="215">
        <v>14</v>
      </c>
      <c r="AF38" s="215">
        <v>18</v>
      </c>
    </row>
    <row r="39" spans="2:32" ht="30" customHeight="1" x14ac:dyDescent="0.6">
      <c r="B39" s="2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</row>
    <row r="40" spans="2:32" ht="30" customHeight="1" x14ac:dyDescent="0.6">
      <c r="B40" s="2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</row>
    <row r="41" spans="2:32" ht="30" customHeight="1" x14ac:dyDescent="0.6">
      <c r="B41" s="2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</row>
    <row r="42" spans="2:32" ht="30" customHeight="1" x14ac:dyDescent="0.6">
      <c r="B42" s="23" t="s">
        <v>101</v>
      </c>
      <c r="C42" s="299" t="s">
        <v>43</v>
      </c>
      <c r="D42" s="300"/>
      <c r="E42" s="301"/>
      <c r="F42" s="299" t="s">
        <v>22</v>
      </c>
      <c r="G42" s="300"/>
      <c r="H42" s="301"/>
      <c r="I42" s="299" t="s">
        <v>37</v>
      </c>
      <c r="J42" s="300"/>
      <c r="K42" s="301"/>
      <c r="L42" s="299" t="s">
        <v>63</v>
      </c>
      <c r="M42" s="300"/>
      <c r="N42" s="301"/>
      <c r="O42" s="299" t="s">
        <v>9</v>
      </c>
      <c r="P42" s="300"/>
      <c r="Q42" s="301"/>
      <c r="R42" s="299" t="s">
        <v>49</v>
      </c>
      <c r="S42" s="300"/>
      <c r="T42" s="301"/>
      <c r="U42" s="299" t="s">
        <v>96</v>
      </c>
      <c r="V42" s="300"/>
      <c r="W42" s="301"/>
      <c r="X42" s="299" t="s">
        <v>3</v>
      </c>
      <c r="Y42" s="300"/>
      <c r="Z42" s="301"/>
      <c r="AA42" s="299" t="s">
        <v>20</v>
      </c>
      <c r="AB42" s="300"/>
      <c r="AC42" s="301"/>
      <c r="AD42" s="299" t="s">
        <v>12</v>
      </c>
      <c r="AE42" s="300"/>
      <c r="AF42" s="301"/>
    </row>
    <row r="43" spans="2:32" ht="30" customHeight="1" x14ac:dyDescent="0.6">
      <c r="B43" s="24"/>
      <c r="C43" s="218"/>
      <c r="D43" s="219"/>
      <c r="E43" s="218"/>
      <c r="F43" s="218"/>
      <c r="G43" s="219"/>
      <c r="H43" s="218"/>
      <c r="I43" s="218"/>
      <c r="J43" s="219"/>
      <c r="K43" s="218"/>
      <c r="L43" s="218"/>
      <c r="M43" s="219"/>
      <c r="N43" s="218"/>
      <c r="O43" s="218"/>
      <c r="P43" s="219"/>
      <c r="Q43" s="218"/>
      <c r="R43" s="218"/>
      <c r="S43" s="219"/>
      <c r="T43" s="218"/>
      <c r="U43" s="218"/>
      <c r="V43" s="219"/>
      <c r="W43" s="218"/>
      <c r="X43" s="218"/>
      <c r="Y43" s="219"/>
      <c r="Z43" s="218"/>
      <c r="AA43" s="218"/>
      <c r="AB43" s="219"/>
      <c r="AC43" s="218"/>
      <c r="AD43" s="218"/>
      <c r="AE43" s="219"/>
      <c r="AF43" s="218"/>
    </row>
    <row r="44" spans="2:32" ht="30" customHeight="1" x14ac:dyDescent="0.6">
      <c r="B44" s="25"/>
      <c r="C44" s="26">
        <v>2015</v>
      </c>
      <c r="D44" s="26">
        <v>2016</v>
      </c>
      <c r="E44" s="26">
        <v>2017</v>
      </c>
      <c r="F44" s="26">
        <v>2015</v>
      </c>
      <c r="G44" s="26">
        <v>2016</v>
      </c>
      <c r="H44" s="26">
        <v>2017</v>
      </c>
      <c r="I44" s="26">
        <v>2015</v>
      </c>
      <c r="J44" s="26">
        <v>2016</v>
      </c>
      <c r="K44" s="26">
        <v>2017</v>
      </c>
      <c r="L44" s="26">
        <v>2015</v>
      </c>
      <c r="M44" s="26">
        <v>2016</v>
      </c>
      <c r="N44" s="26">
        <v>2017</v>
      </c>
      <c r="O44" s="26">
        <v>2015</v>
      </c>
      <c r="P44" s="26">
        <v>2016</v>
      </c>
      <c r="Q44" s="26">
        <v>2017</v>
      </c>
      <c r="R44" s="26">
        <v>2015</v>
      </c>
      <c r="S44" s="26">
        <v>2016</v>
      </c>
      <c r="T44" s="26">
        <v>2017</v>
      </c>
      <c r="U44" s="26">
        <v>2015</v>
      </c>
      <c r="V44" s="26">
        <v>2016</v>
      </c>
      <c r="W44" s="26">
        <v>2017</v>
      </c>
      <c r="X44" s="26">
        <v>2015</v>
      </c>
      <c r="Y44" s="26">
        <v>2016</v>
      </c>
      <c r="Z44" s="26">
        <v>2017</v>
      </c>
      <c r="AA44" s="26">
        <v>2015</v>
      </c>
      <c r="AB44" s="26">
        <v>2016</v>
      </c>
      <c r="AC44" s="26">
        <v>2017</v>
      </c>
      <c r="AD44" s="26">
        <v>2015</v>
      </c>
      <c r="AE44" s="26">
        <v>2016</v>
      </c>
      <c r="AF44" s="26">
        <v>2017</v>
      </c>
    </row>
    <row r="45" spans="2:32" ht="30" customHeight="1" x14ac:dyDescent="0.6">
      <c r="B45" s="47" t="s">
        <v>102</v>
      </c>
      <c r="C45" s="214">
        <v>640</v>
      </c>
      <c r="D45" s="214">
        <v>100</v>
      </c>
      <c r="E45" s="214">
        <v>90</v>
      </c>
      <c r="F45" s="214">
        <v>1491</v>
      </c>
      <c r="G45" s="214">
        <v>819</v>
      </c>
      <c r="H45" s="214">
        <v>725</v>
      </c>
      <c r="I45" s="214">
        <v>7</v>
      </c>
      <c r="J45" s="214">
        <v>43</v>
      </c>
      <c r="K45" s="214">
        <v>18</v>
      </c>
      <c r="L45" s="214">
        <v>171</v>
      </c>
      <c r="M45" s="214">
        <v>46</v>
      </c>
      <c r="N45" s="214">
        <v>0</v>
      </c>
      <c r="O45" s="214">
        <v>4484</v>
      </c>
      <c r="P45" s="214">
        <v>10215</v>
      </c>
      <c r="Q45" s="214">
        <v>8268</v>
      </c>
      <c r="R45" s="214">
        <v>0</v>
      </c>
      <c r="S45" s="214">
        <v>23</v>
      </c>
      <c r="T45" s="214">
        <v>0</v>
      </c>
      <c r="U45" s="214">
        <v>0</v>
      </c>
      <c r="V45" s="214">
        <v>0</v>
      </c>
      <c r="W45" s="214">
        <v>0</v>
      </c>
      <c r="X45" s="214">
        <v>712</v>
      </c>
      <c r="Y45" s="214">
        <v>189</v>
      </c>
      <c r="Z45" s="214">
        <v>338</v>
      </c>
      <c r="AA45" s="214">
        <v>5663</v>
      </c>
      <c r="AB45" s="214">
        <v>3996</v>
      </c>
      <c r="AC45" s="214">
        <v>5595</v>
      </c>
      <c r="AD45" s="214">
        <v>7030</v>
      </c>
      <c r="AE45" s="214">
        <v>6679</v>
      </c>
      <c r="AF45" s="214">
        <v>7715</v>
      </c>
    </row>
    <row r="46" spans="2:32" ht="30" customHeight="1" x14ac:dyDescent="0.6">
      <c r="B46" s="48" t="s">
        <v>103</v>
      </c>
      <c r="C46" s="214">
        <v>211</v>
      </c>
      <c r="D46" s="214">
        <v>117</v>
      </c>
      <c r="E46" s="214">
        <v>50</v>
      </c>
      <c r="F46" s="214">
        <v>1224</v>
      </c>
      <c r="G46" s="214">
        <v>1157</v>
      </c>
      <c r="H46" s="214">
        <v>658</v>
      </c>
      <c r="I46" s="214">
        <v>22</v>
      </c>
      <c r="J46" s="214">
        <v>3</v>
      </c>
      <c r="K46" s="214">
        <v>11</v>
      </c>
      <c r="L46" s="214">
        <v>8</v>
      </c>
      <c r="M46" s="214">
        <v>95</v>
      </c>
      <c r="N46" s="214">
        <v>0</v>
      </c>
      <c r="O46" s="214">
        <v>5198</v>
      </c>
      <c r="P46" s="214">
        <v>10477</v>
      </c>
      <c r="Q46" s="214">
        <v>9308</v>
      </c>
      <c r="R46" s="214">
        <v>11</v>
      </c>
      <c r="S46" s="214">
        <v>3</v>
      </c>
      <c r="T46" s="214">
        <v>9</v>
      </c>
      <c r="U46" s="214">
        <v>0</v>
      </c>
      <c r="V46" s="214">
        <v>0</v>
      </c>
      <c r="W46" s="214">
        <v>0</v>
      </c>
      <c r="X46" s="214">
        <v>226</v>
      </c>
      <c r="Y46" s="214">
        <v>65</v>
      </c>
      <c r="Z46" s="214">
        <v>409</v>
      </c>
      <c r="AA46" s="214">
        <v>5129</v>
      </c>
      <c r="AB46" s="214">
        <v>4950</v>
      </c>
      <c r="AC46" s="214">
        <v>6267</v>
      </c>
      <c r="AD46" s="214">
        <v>8936</v>
      </c>
      <c r="AE46" s="214">
        <v>8186</v>
      </c>
      <c r="AF46" s="214">
        <v>8173</v>
      </c>
    </row>
    <row r="47" spans="2:32" ht="30" customHeight="1" x14ac:dyDescent="0.6">
      <c r="B47" s="48" t="s">
        <v>104</v>
      </c>
      <c r="C47" s="214">
        <v>144</v>
      </c>
      <c r="D47" s="214">
        <v>52</v>
      </c>
      <c r="E47" s="214">
        <v>22</v>
      </c>
      <c r="F47" s="214">
        <v>937</v>
      </c>
      <c r="G47" s="214">
        <v>734</v>
      </c>
      <c r="H47" s="214">
        <v>370</v>
      </c>
      <c r="I47" s="214">
        <v>0</v>
      </c>
      <c r="J47" s="214">
        <v>3</v>
      </c>
      <c r="K47" s="214">
        <v>26</v>
      </c>
      <c r="L47" s="214">
        <v>40</v>
      </c>
      <c r="M47" s="214">
        <v>31</v>
      </c>
      <c r="N47" s="214">
        <v>7</v>
      </c>
      <c r="O47" s="214">
        <v>4860</v>
      </c>
      <c r="P47" s="214">
        <v>11357</v>
      </c>
      <c r="Q47" s="214">
        <v>8886</v>
      </c>
      <c r="R47" s="214">
        <v>58</v>
      </c>
      <c r="S47" s="214">
        <v>15</v>
      </c>
      <c r="T47" s="214">
        <v>12</v>
      </c>
      <c r="U47" s="214">
        <v>0</v>
      </c>
      <c r="V47" s="214">
        <v>0</v>
      </c>
      <c r="W47" s="214">
        <v>0</v>
      </c>
      <c r="X47" s="214">
        <v>183</v>
      </c>
      <c r="Y47" s="214">
        <v>152</v>
      </c>
      <c r="Z47" s="214">
        <v>188</v>
      </c>
      <c r="AA47" s="214">
        <v>5260</v>
      </c>
      <c r="AB47" s="214">
        <v>6567</v>
      </c>
      <c r="AC47" s="214">
        <v>6601</v>
      </c>
      <c r="AD47" s="214">
        <v>8785</v>
      </c>
      <c r="AE47" s="214">
        <v>6293</v>
      </c>
      <c r="AF47" s="214">
        <v>7891</v>
      </c>
    </row>
    <row r="48" spans="2:32" ht="30" customHeight="1" x14ac:dyDescent="0.6">
      <c r="B48" s="48" t="s">
        <v>105</v>
      </c>
      <c r="C48" s="214">
        <v>26</v>
      </c>
      <c r="D48" s="214">
        <v>29</v>
      </c>
      <c r="E48" s="214">
        <v>0</v>
      </c>
      <c r="F48" s="214">
        <v>520</v>
      </c>
      <c r="G48" s="214">
        <v>202</v>
      </c>
      <c r="H48" s="214">
        <v>292</v>
      </c>
      <c r="I48" s="214">
        <v>39</v>
      </c>
      <c r="J48" s="214">
        <v>4</v>
      </c>
      <c r="K48" s="214">
        <v>78</v>
      </c>
      <c r="L48" s="214">
        <v>38</v>
      </c>
      <c r="M48" s="214">
        <v>149</v>
      </c>
      <c r="N48" s="214">
        <v>6</v>
      </c>
      <c r="O48" s="214">
        <v>4799</v>
      </c>
      <c r="P48" s="214">
        <v>6982</v>
      </c>
      <c r="Q48" s="214">
        <v>7366</v>
      </c>
      <c r="R48" s="214">
        <v>0</v>
      </c>
      <c r="S48" s="214">
        <v>0</v>
      </c>
      <c r="T48" s="214">
        <v>0</v>
      </c>
      <c r="U48" s="214">
        <v>0</v>
      </c>
      <c r="V48" s="214">
        <v>0</v>
      </c>
      <c r="W48" s="214">
        <v>0</v>
      </c>
      <c r="X48" s="214">
        <v>1</v>
      </c>
      <c r="Y48" s="214">
        <v>9</v>
      </c>
      <c r="Z48" s="214">
        <v>32</v>
      </c>
      <c r="AA48" s="214">
        <v>3213</v>
      </c>
      <c r="AB48" s="214">
        <v>2833</v>
      </c>
      <c r="AC48" s="214">
        <v>3402</v>
      </c>
      <c r="AD48" s="214">
        <v>4044</v>
      </c>
      <c r="AE48" s="214">
        <v>3612</v>
      </c>
      <c r="AF48" s="214">
        <v>3924</v>
      </c>
    </row>
    <row r="49" spans="2:32" ht="30" customHeight="1" x14ac:dyDescent="0.6">
      <c r="B49" s="48" t="s">
        <v>106</v>
      </c>
      <c r="C49" s="214">
        <v>0</v>
      </c>
      <c r="D49" s="214">
        <v>0</v>
      </c>
      <c r="E49" s="214">
        <v>11</v>
      </c>
      <c r="F49" s="214">
        <v>278</v>
      </c>
      <c r="G49" s="214">
        <v>242</v>
      </c>
      <c r="H49" s="214">
        <v>137</v>
      </c>
      <c r="I49" s="214">
        <v>36</v>
      </c>
      <c r="J49" s="214">
        <v>80</v>
      </c>
      <c r="K49" s="214">
        <v>0</v>
      </c>
      <c r="L49" s="214">
        <v>0</v>
      </c>
      <c r="M49" s="214">
        <v>96</v>
      </c>
      <c r="N49" s="214">
        <v>4</v>
      </c>
      <c r="O49" s="214">
        <v>4466</v>
      </c>
      <c r="P49" s="214">
        <v>5955</v>
      </c>
      <c r="Q49" s="214">
        <v>5566</v>
      </c>
      <c r="R49" s="214">
        <v>0</v>
      </c>
      <c r="S49" s="214">
        <v>0</v>
      </c>
      <c r="T49" s="214">
        <v>0</v>
      </c>
      <c r="U49" s="214">
        <v>0</v>
      </c>
      <c r="V49" s="214">
        <v>0</v>
      </c>
      <c r="W49" s="214">
        <v>0</v>
      </c>
      <c r="X49" s="214">
        <v>6</v>
      </c>
      <c r="Y49" s="214">
        <v>1</v>
      </c>
      <c r="Z49" s="214">
        <v>2</v>
      </c>
      <c r="AA49" s="214">
        <v>2521</v>
      </c>
      <c r="AB49" s="214">
        <v>1796</v>
      </c>
      <c r="AC49" s="214">
        <v>2563</v>
      </c>
      <c r="AD49" s="214">
        <v>2306</v>
      </c>
      <c r="AE49" s="214">
        <v>1968</v>
      </c>
      <c r="AF49" s="214">
        <v>1974</v>
      </c>
    </row>
    <row r="50" spans="2:32" ht="30" customHeight="1" x14ac:dyDescent="0.6">
      <c r="B50" s="48" t="s">
        <v>107</v>
      </c>
      <c r="C50" s="214">
        <v>0</v>
      </c>
      <c r="D50" s="214">
        <v>0</v>
      </c>
      <c r="E50" s="214">
        <v>1</v>
      </c>
      <c r="F50" s="214">
        <v>312</v>
      </c>
      <c r="G50" s="214">
        <v>94</v>
      </c>
      <c r="H50" s="214">
        <v>145</v>
      </c>
      <c r="I50" s="214">
        <v>6</v>
      </c>
      <c r="J50" s="214">
        <v>36</v>
      </c>
      <c r="K50" s="214">
        <v>25</v>
      </c>
      <c r="L50" s="214">
        <v>2</v>
      </c>
      <c r="M50" s="214">
        <v>1</v>
      </c>
      <c r="N50" s="214">
        <v>0</v>
      </c>
      <c r="O50" s="214">
        <v>6338</v>
      </c>
      <c r="P50" s="214">
        <v>6324</v>
      </c>
      <c r="Q50" s="214">
        <v>5378</v>
      </c>
      <c r="R50" s="214">
        <v>0</v>
      </c>
      <c r="S50" s="214">
        <v>2</v>
      </c>
      <c r="T50" s="214">
        <v>0</v>
      </c>
      <c r="U50" s="214">
        <v>0</v>
      </c>
      <c r="V50" s="214">
        <v>0</v>
      </c>
      <c r="W50" s="214">
        <v>0</v>
      </c>
      <c r="X50" s="214">
        <v>2</v>
      </c>
      <c r="Y50" s="214">
        <v>12</v>
      </c>
      <c r="Z50" s="214">
        <v>52</v>
      </c>
      <c r="AA50" s="214">
        <v>1252</v>
      </c>
      <c r="AB50" s="214">
        <v>1062</v>
      </c>
      <c r="AC50" s="214">
        <v>1279</v>
      </c>
      <c r="AD50" s="214">
        <v>2093</v>
      </c>
      <c r="AE50" s="214">
        <v>1138</v>
      </c>
      <c r="AF50" s="214">
        <v>1419</v>
      </c>
    </row>
    <row r="51" spans="2:32" ht="30" customHeight="1" x14ac:dyDescent="0.6">
      <c r="B51" s="48" t="s">
        <v>108</v>
      </c>
      <c r="C51" s="214">
        <v>0</v>
      </c>
      <c r="D51" s="214">
        <v>40</v>
      </c>
      <c r="E51" s="214">
        <v>6</v>
      </c>
      <c r="F51" s="214">
        <v>459</v>
      </c>
      <c r="G51" s="214">
        <v>378</v>
      </c>
      <c r="H51" s="214">
        <v>412</v>
      </c>
      <c r="I51" s="214">
        <v>35</v>
      </c>
      <c r="J51" s="214">
        <v>32</v>
      </c>
      <c r="K51" s="214">
        <v>40</v>
      </c>
      <c r="L51" s="214">
        <v>50</v>
      </c>
      <c r="M51" s="214">
        <v>0</v>
      </c>
      <c r="N51" s="214">
        <v>0</v>
      </c>
      <c r="O51" s="214">
        <v>7135</v>
      </c>
      <c r="P51" s="214">
        <v>10031</v>
      </c>
      <c r="Q51" s="214">
        <v>6782</v>
      </c>
      <c r="R51" s="214">
        <v>22</v>
      </c>
      <c r="S51" s="214">
        <v>0</v>
      </c>
      <c r="T51" s="214">
        <v>3</v>
      </c>
      <c r="U51" s="214">
        <v>0</v>
      </c>
      <c r="V51" s="214">
        <v>0</v>
      </c>
      <c r="W51" s="214">
        <v>0</v>
      </c>
      <c r="X51" s="214">
        <v>12</v>
      </c>
      <c r="Y51" s="214">
        <v>7</v>
      </c>
      <c r="Z51" s="214">
        <v>10</v>
      </c>
      <c r="AA51" s="214">
        <v>2355</v>
      </c>
      <c r="AB51" s="214">
        <v>2080</v>
      </c>
      <c r="AC51" s="214">
        <v>2412</v>
      </c>
      <c r="AD51" s="214">
        <v>1783</v>
      </c>
      <c r="AE51" s="214">
        <v>2485</v>
      </c>
      <c r="AF51" s="214">
        <v>2504</v>
      </c>
    </row>
    <row r="52" spans="2:32" ht="30" customHeight="1" x14ac:dyDescent="0.6">
      <c r="B52" s="48" t="s">
        <v>109</v>
      </c>
      <c r="C52" s="214">
        <v>0</v>
      </c>
      <c r="D52" s="214">
        <v>8</v>
      </c>
      <c r="E52" s="214">
        <v>6</v>
      </c>
      <c r="F52" s="214">
        <v>191</v>
      </c>
      <c r="G52" s="214">
        <v>122</v>
      </c>
      <c r="H52" s="214">
        <v>73</v>
      </c>
      <c r="I52" s="214">
        <v>64</v>
      </c>
      <c r="J52" s="214">
        <v>35</v>
      </c>
      <c r="K52" s="214">
        <v>35</v>
      </c>
      <c r="L52" s="214">
        <v>0</v>
      </c>
      <c r="M52" s="214">
        <v>7</v>
      </c>
      <c r="N52" s="214">
        <v>41</v>
      </c>
      <c r="O52" s="214">
        <v>6013</v>
      </c>
      <c r="P52" s="214">
        <v>7920</v>
      </c>
      <c r="Q52" s="214">
        <v>6963</v>
      </c>
      <c r="R52" s="214">
        <v>56</v>
      </c>
      <c r="S52" s="214">
        <v>23</v>
      </c>
      <c r="T52" s="214">
        <v>6</v>
      </c>
      <c r="U52" s="214">
        <v>0</v>
      </c>
      <c r="V52" s="214">
        <v>0</v>
      </c>
      <c r="W52" s="214">
        <v>0</v>
      </c>
      <c r="X52" s="214">
        <v>13</v>
      </c>
      <c r="Y52" s="214">
        <v>0</v>
      </c>
      <c r="Z52" s="214">
        <v>0</v>
      </c>
      <c r="AA52" s="214">
        <v>1788</v>
      </c>
      <c r="AB52" s="214">
        <v>1995</v>
      </c>
      <c r="AC52" s="214">
        <v>2546</v>
      </c>
      <c r="AD52" s="214">
        <v>3301</v>
      </c>
      <c r="AE52" s="214">
        <v>2407</v>
      </c>
      <c r="AF52" s="214">
        <v>3037</v>
      </c>
    </row>
    <row r="53" spans="2:32" ht="30" customHeight="1" x14ac:dyDescent="0.6">
      <c r="B53" s="48" t="s">
        <v>125</v>
      </c>
      <c r="C53" s="214">
        <v>16</v>
      </c>
      <c r="D53" s="214">
        <v>21</v>
      </c>
      <c r="E53" s="214">
        <v>8</v>
      </c>
      <c r="F53" s="214">
        <v>220</v>
      </c>
      <c r="G53" s="214">
        <v>168</v>
      </c>
      <c r="H53" s="214">
        <v>221</v>
      </c>
      <c r="I53" s="214">
        <v>54</v>
      </c>
      <c r="J53" s="214">
        <v>23</v>
      </c>
      <c r="K53" s="214">
        <v>11</v>
      </c>
      <c r="L53" s="214">
        <v>85</v>
      </c>
      <c r="M53" s="214">
        <v>32</v>
      </c>
      <c r="N53" s="214">
        <v>0</v>
      </c>
      <c r="O53" s="214">
        <v>5037</v>
      </c>
      <c r="P53" s="214">
        <v>7541</v>
      </c>
      <c r="Q53" s="214">
        <v>5518</v>
      </c>
      <c r="R53" s="214">
        <v>53</v>
      </c>
      <c r="S53" s="214">
        <v>2</v>
      </c>
      <c r="T53" s="214">
        <v>30</v>
      </c>
      <c r="U53" s="214">
        <v>0</v>
      </c>
      <c r="V53" s="214">
        <v>0</v>
      </c>
      <c r="W53" s="214">
        <v>0</v>
      </c>
      <c r="X53" s="214">
        <v>2</v>
      </c>
      <c r="Y53" s="214">
        <v>0</v>
      </c>
      <c r="Z53" s="214">
        <v>0</v>
      </c>
      <c r="AA53" s="214">
        <v>894</v>
      </c>
      <c r="AB53" s="214">
        <v>938</v>
      </c>
      <c r="AC53" s="214">
        <v>1529</v>
      </c>
      <c r="AD53" s="214">
        <v>2538</v>
      </c>
      <c r="AE53" s="214">
        <v>2290</v>
      </c>
      <c r="AF53" s="214">
        <v>2171</v>
      </c>
    </row>
    <row r="54" spans="2:32" ht="30" customHeight="1" x14ac:dyDescent="0.6">
      <c r="B54" s="48" t="s">
        <v>110</v>
      </c>
      <c r="C54" s="214">
        <v>10</v>
      </c>
      <c r="D54" s="214">
        <v>3</v>
      </c>
      <c r="E54" s="214">
        <v>11</v>
      </c>
      <c r="F54" s="214">
        <v>311</v>
      </c>
      <c r="G54" s="214">
        <v>316</v>
      </c>
      <c r="H54" s="214">
        <v>459</v>
      </c>
      <c r="I54" s="214">
        <v>2</v>
      </c>
      <c r="J54" s="214">
        <v>10</v>
      </c>
      <c r="K54" s="214">
        <v>24</v>
      </c>
      <c r="L54" s="214">
        <v>20</v>
      </c>
      <c r="M54" s="214">
        <v>2</v>
      </c>
      <c r="N54" s="214">
        <v>30</v>
      </c>
      <c r="O54" s="214">
        <v>6862</v>
      </c>
      <c r="P54" s="214">
        <v>6401</v>
      </c>
      <c r="Q54" s="214">
        <v>6890</v>
      </c>
      <c r="R54" s="214">
        <v>0</v>
      </c>
      <c r="S54" s="214">
        <v>19</v>
      </c>
      <c r="T54" s="214">
        <v>19</v>
      </c>
      <c r="U54" s="214">
        <v>0</v>
      </c>
      <c r="V54" s="214">
        <v>0</v>
      </c>
      <c r="W54" s="214">
        <v>0</v>
      </c>
      <c r="X54" s="214">
        <v>39</v>
      </c>
      <c r="Y54" s="214">
        <v>19</v>
      </c>
      <c r="Z54" s="214">
        <v>65</v>
      </c>
      <c r="AA54" s="214">
        <v>2766</v>
      </c>
      <c r="AB54" s="214">
        <v>3498</v>
      </c>
      <c r="AC54" s="214">
        <v>3890</v>
      </c>
      <c r="AD54" s="214">
        <v>4040</v>
      </c>
      <c r="AE54" s="214">
        <v>4383</v>
      </c>
      <c r="AF54" s="214">
        <v>4319</v>
      </c>
    </row>
    <row r="55" spans="2:32" ht="30" customHeight="1" x14ac:dyDescent="0.6">
      <c r="B55" s="48" t="s">
        <v>111</v>
      </c>
      <c r="C55" s="214">
        <v>37</v>
      </c>
      <c r="D55" s="214">
        <v>50</v>
      </c>
      <c r="E55" s="214">
        <v>36</v>
      </c>
      <c r="F55" s="214">
        <v>643</v>
      </c>
      <c r="G55" s="214">
        <v>466</v>
      </c>
      <c r="H55" s="214">
        <v>371</v>
      </c>
      <c r="I55" s="214">
        <v>29</v>
      </c>
      <c r="J55" s="214">
        <v>35</v>
      </c>
      <c r="K55" s="214">
        <v>4</v>
      </c>
      <c r="L55" s="214">
        <v>32</v>
      </c>
      <c r="M55" s="214">
        <v>73</v>
      </c>
      <c r="N55" s="214">
        <v>91</v>
      </c>
      <c r="O55" s="214">
        <v>8533</v>
      </c>
      <c r="P55" s="214">
        <v>9085</v>
      </c>
      <c r="Q55" s="214">
        <v>8924</v>
      </c>
      <c r="R55" s="214">
        <v>11</v>
      </c>
      <c r="S55" s="214">
        <v>2</v>
      </c>
      <c r="T55" s="214">
        <v>47</v>
      </c>
      <c r="U55" s="214">
        <v>0</v>
      </c>
      <c r="V55" s="214">
        <v>0</v>
      </c>
      <c r="W55" s="214">
        <v>0</v>
      </c>
      <c r="X55" s="214">
        <v>87</v>
      </c>
      <c r="Y55" s="214">
        <v>164</v>
      </c>
      <c r="Z55" s="214">
        <v>86</v>
      </c>
      <c r="AA55" s="214">
        <v>5478</v>
      </c>
      <c r="AB55" s="214">
        <v>6312</v>
      </c>
      <c r="AC55" s="214">
        <v>6972</v>
      </c>
      <c r="AD55" s="214">
        <v>6821</v>
      </c>
      <c r="AE55" s="214">
        <v>5463</v>
      </c>
      <c r="AF55" s="214">
        <v>6426</v>
      </c>
    </row>
    <row r="56" spans="2:32" ht="30" customHeight="1" x14ac:dyDescent="0.6">
      <c r="B56" s="48" t="s">
        <v>112</v>
      </c>
      <c r="C56" s="214">
        <v>59</v>
      </c>
      <c r="D56" s="214">
        <v>36</v>
      </c>
      <c r="E56" s="214">
        <v>0</v>
      </c>
      <c r="F56" s="214">
        <v>312</v>
      </c>
      <c r="G56" s="214">
        <v>235</v>
      </c>
      <c r="H56" s="214">
        <v>145</v>
      </c>
      <c r="I56" s="214">
        <v>26</v>
      </c>
      <c r="J56" s="214">
        <v>24</v>
      </c>
      <c r="K56" s="214">
        <v>2</v>
      </c>
      <c r="L56" s="214">
        <v>0</v>
      </c>
      <c r="M56" s="214">
        <v>13</v>
      </c>
      <c r="N56" s="214">
        <v>0</v>
      </c>
      <c r="O56" s="214">
        <v>8333</v>
      </c>
      <c r="P56" s="214">
        <v>8996</v>
      </c>
      <c r="Q56" s="214">
        <v>2055</v>
      </c>
      <c r="R56" s="214">
        <v>39</v>
      </c>
      <c r="S56" s="214">
        <v>65</v>
      </c>
      <c r="T56" s="214">
        <v>4</v>
      </c>
      <c r="U56" s="214">
        <v>0</v>
      </c>
      <c r="V56" s="214">
        <v>0</v>
      </c>
      <c r="W56" s="214">
        <v>0</v>
      </c>
      <c r="X56" s="214">
        <v>166</v>
      </c>
      <c r="Y56" s="214">
        <v>354</v>
      </c>
      <c r="Z56" s="214">
        <v>81</v>
      </c>
      <c r="AA56" s="214">
        <v>2293</v>
      </c>
      <c r="AB56" s="214">
        <v>2809</v>
      </c>
      <c r="AC56" s="214">
        <v>1046</v>
      </c>
      <c r="AD56" s="214">
        <v>5638</v>
      </c>
      <c r="AE56" s="214">
        <v>6411</v>
      </c>
      <c r="AF56" s="214">
        <v>1025</v>
      </c>
    </row>
    <row r="57" spans="2:32" ht="30" customHeight="1" x14ac:dyDescent="0.6">
      <c r="B57" s="48" t="s">
        <v>113</v>
      </c>
      <c r="C57" s="215">
        <v>1143</v>
      </c>
      <c r="D57" s="215">
        <v>456</v>
      </c>
      <c r="E57" s="215">
        <v>241</v>
      </c>
      <c r="F57" s="215">
        <v>6898</v>
      </c>
      <c r="G57" s="215">
        <v>4933</v>
      </c>
      <c r="H57" s="215">
        <v>4008</v>
      </c>
      <c r="I57" s="215">
        <v>320</v>
      </c>
      <c r="J57" s="215">
        <v>328</v>
      </c>
      <c r="K57" s="215">
        <v>274</v>
      </c>
      <c r="L57" s="215">
        <v>446</v>
      </c>
      <c r="M57" s="215">
        <v>545</v>
      </c>
      <c r="N57" s="215">
        <v>179</v>
      </c>
      <c r="O57" s="215">
        <v>72058</v>
      </c>
      <c r="P57" s="215">
        <v>101284</v>
      </c>
      <c r="Q57" s="215">
        <v>81904</v>
      </c>
      <c r="R57" s="215">
        <v>250</v>
      </c>
      <c r="S57" s="215">
        <v>154</v>
      </c>
      <c r="T57" s="215">
        <v>130</v>
      </c>
      <c r="U57" s="215">
        <v>0</v>
      </c>
      <c r="V57" s="215">
        <v>0</v>
      </c>
      <c r="W57" s="215">
        <v>0</v>
      </c>
      <c r="X57" s="215">
        <v>1449</v>
      </c>
      <c r="Y57" s="215">
        <v>972</v>
      </c>
      <c r="Z57" s="215">
        <v>1263</v>
      </c>
      <c r="AA57" s="215">
        <v>38612</v>
      </c>
      <c r="AB57" s="215">
        <v>38836</v>
      </c>
      <c r="AC57" s="215">
        <v>44102</v>
      </c>
      <c r="AD57" s="215">
        <v>57315</v>
      </c>
      <c r="AE57" s="215">
        <v>51315</v>
      </c>
      <c r="AF57" s="215">
        <v>50578</v>
      </c>
    </row>
    <row r="58" spans="2:32" ht="30" customHeight="1" x14ac:dyDescent="0.6">
      <c r="B58" s="29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</row>
    <row r="59" spans="2:32" ht="30" customHeight="1" x14ac:dyDescent="0.6">
      <c r="B59" s="29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</row>
    <row r="60" spans="2:32" ht="30" customHeight="1" x14ac:dyDescent="0.6">
      <c r="B60" s="2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</row>
    <row r="61" spans="2:32" ht="30" customHeight="1" x14ac:dyDescent="0.6">
      <c r="B61" s="23" t="s">
        <v>101</v>
      </c>
      <c r="C61" s="299" t="s">
        <v>39</v>
      </c>
      <c r="D61" s="300"/>
      <c r="E61" s="301"/>
      <c r="F61" s="299" t="s">
        <v>71</v>
      </c>
      <c r="G61" s="300"/>
      <c r="H61" s="301"/>
      <c r="I61" s="299" t="s">
        <v>21</v>
      </c>
      <c r="J61" s="300"/>
      <c r="K61" s="301"/>
      <c r="L61" s="299" t="s">
        <v>8</v>
      </c>
      <c r="M61" s="300"/>
      <c r="N61" s="301"/>
      <c r="O61" s="299" t="s">
        <v>35</v>
      </c>
      <c r="P61" s="300"/>
      <c r="Q61" s="301"/>
      <c r="R61" s="299" t="s">
        <v>62</v>
      </c>
      <c r="S61" s="300"/>
      <c r="T61" s="301"/>
      <c r="U61" s="299" t="s">
        <v>11</v>
      </c>
      <c r="V61" s="300"/>
      <c r="W61" s="301"/>
      <c r="X61" s="299" t="s">
        <v>19</v>
      </c>
      <c r="Y61" s="300"/>
      <c r="Z61" s="301"/>
      <c r="AA61" s="299" t="s">
        <v>24</v>
      </c>
      <c r="AB61" s="300"/>
      <c r="AC61" s="301"/>
      <c r="AD61" s="299" t="s">
        <v>58</v>
      </c>
      <c r="AE61" s="300"/>
      <c r="AF61" s="301"/>
    </row>
    <row r="62" spans="2:32" ht="30" customHeight="1" x14ac:dyDescent="0.6">
      <c r="B62" s="24"/>
      <c r="C62" s="218"/>
      <c r="D62" s="219"/>
      <c r="E62" s="218"/>
      <c r="F62" s="218"/>
      <c r="G62" s="219"/>
      <c r="H62" s="218"/>
      <c r="I62" s="218"/>
      <c r="J62" s="219"/>
      <c r="K62" s="218"/>
      <c r="L62" s="218"/>
      <c r="M62" s="219"/>
      <c r="N62" s="218"/>
      <c r="O62" s="218"/>
      <c r="P62" s="219"/>
      <c r="Q62" s="218"/>
      <c r="R62" s="218"/>
      <c r="S62" s="219"/>
      <c r="T62" s="218"/>
      <c r="U62" s="218"/>
      <c r="V62" s="219"/>
      <c r="W62" s="218"/>
      <c r="X62" s="218"/>
      <c r="Y62" s="219"/>
      <c r="Z62" s="218"/>
      <c r="AA62" s="218"/>
      <c r="AB62" s="219"/>
      <c r="AC62" s="218"/>
      <c r="AD62" s="218"/>
      <c r="AE62" s="219"/>
      <c r="AF62" s="218"/>
    </row>
    <row r="63" spans="2:32" ht="30" customHeight="1" x14ac:dyDescent="0.6">
      <c r="B63" s="25"/>
      <c r="C63" s="26">
        <v>2015</v>
      </c>
      <c r="D63" s="26">
        <v>2016</v>
      </c>
      <c r="E63" s="26">
        <v>2017</v>
      </c>
      <c r="F63" s="26">
        <v>2015</v>
      </c>
      <c r="G63" s="26">
        <v>2016</v>
      </c>
      <c r="H63" s="26">
        <v>2017</v>
      </c>
      <c r="I63" s="26">
        <v>2015</v>
      </c>
      <c r="J63" s="26">
        <v>2016</v>
      </c>
      <c r="K63" s="26">
        <v>2017</v>
      </c>
      <c r="L63" s="26">
        <v>2015</v>
      </c>
      <c r="M63" s="26">
        <v>2016</v>
      </c>
      <c r="N63" s="26">
        <v>2017</v>
      </c>
      <c r="O63" s="26">
        <v>2015</v>
      </c>
      <c r="P63" s="26">
        <v>2016</v>
      </c>
      <c r="Q63" s="26">
        <v>2017</v>
      </c>
      <c r="R63" s="26">
        <v>2015</v>
      </c>
      <c r="S63" s="26">
        <v>2016</v>
      </c>
      <c r="T63" s="26">
        <v>2017</v>
      </c>
      <c r="U63" s="26">
        <v>2015</v>
      </c>
      <c r="V63" s="26">
        <v>2016</v>
      </c>
      <c r="W63" s="26">
        <v>2017</v>
      </c>
      <c r="X63" s="26">
        <v>2015</v>
      </c>
      <c r="Y63" s="26">
        <v>2016</v>
      </c>
      <c r="Z63" s="26">
        <v>2017</v>
      </c>
      <c r="AA63" s="26">
        <v>2015</v>
      </c>
      <c r="AB63" s="26">
        <v>2016</v>
      </c>
      <c r="AC63" s="26">
        <v>2017</v>
      </c>
      <c r="AD63" s="26">
        <v>2015</v>
      </c>
      <c r="AE63" s="26">
        <v>2016</v>
      </c>
      <c r="AF63" s="26">
        <v>2017</v>
      </c>
    </row>
    <row r="64" spans="2:32" ht="30" customHeight="1" x14ac:dyDescent="0.6">
      <c r="B64" s="47" t="s">
        <v>102</v>
      </c>
      <c r="C64" s="214">
        <v>34</v>
      </c>
      <c r="D64" s="214">
        <v>9</v>
      </c>
      <c r="E64" s="214">
        <v>3</v>
      </c>
      <c r="F64" s="214">
        <v>0</v>
      </c>
      <c r="G64" s="214">
        <v>0</v>
      </c>
      <c r="H64" s="214">
        <v>0</v>
      </c>
      <c r="I64" s="214">
        <v>702</v>
      </c>
      <c r="J64" s="214">
        <v>2</v>
      </c>
      <c r="K64" s="214">
        <v>26</v>
      </c>
      <c r="L64" s="214">
        <v>326</v>
      </c>
      <c r="M64" s="214">
        <v>2321</v>
      </c>
      <c r="N64" s="214">
        <v>3529</v>
      </c>
      <c r="O64" s="214">
        <v>171</v>
      </c>
      <c r="P64" s="214">
        <v>134</v>
      </c>
      <c r="Q64" s="214">
        <v>49</v>
      </c>
      <c r="R64" s="214">
        <v>81</v>
      </c>
      <c r="S64" s="214">
        <v>75</v>
      </c>
      <c r="T64" s="214">
        <v>79</v>
      </c>
      <c r="U64" s="214">
        <v>11723</v>
      </c>
      <c r="V64" s="214">
        <v>13687</v>
      </c>
      <c r="W64" s="214">
        <v>16451</v>
      </c>
      <c r="X64" s="214">
        <v>5623</v>
      </c>
      <c r="Y64" s="214">
        <v>6984</v>
      </c>
      <c r="Z64" s="214">
        <v>6390</v>
      </c>
      <c r="AA64" s="214">
        <v>1296</v>
      </c>
      <c r="AB64" s="214">
        <v>2117</v>
      </c>
      <c r="AC64" s="214">
        <v>2323</v>
      </c>
      <c r="AD64" s="214">
        <v>0</v>
      </c>
      <c r="AE64" s="214">
        <v>0</v>
      </c>
      <c r="AF64" s="214">
        <v>0</v>
      </c>
    </row>
    <row r="65" spans="2:32" ht="30" customHeight="1" x14ac:dyDescent="0.6">
      <c r="B65" s="48" t="s">
        <v>103</v>
      </c>
      <c r="C65" s="214">
        <v>14</v>
      </c>
      <c r="D65" s="214">
        <v>39</v>
      </c>
      <c r="E65" s="214">
        <v>30</v>
      </c>
      <c r="F65" s="214">
        <v>0</v>
      </c>
      <c r="G65" s="214">
        <v>0</v>
      </c>
      <c r="H65" s="214">
        <v>0</v>
      </c>
      <c r="I65" s="214">
        <v>490</v>
      </c>
      <c r="J65" s="214">
        <v>8</v>
      </c>
      <c r="K65" s="214">
        <v>58</v>
      </c>
      <c r="L65" s="214">
        <v>10000</v>
      </c>
      <c r="M65" s="214">
        <v>5858</v>
      </c>
      <c r="N65" s="214">
        <v>3063</v>
      </c>
      <c r="O65" s="214">
        <v>112</v>
      </c>
      <c r="P65" s="214">
        <v>48</v>
      </c>
      <c r="Q65" s="214">
        <v>93</v>
      </c>
      <c r="R65" s="214">
        <v>136</v>
      </c>
      <c r="S65" s="214">
        <v>120</v>
      </c>
      <c r="T65" s="214">
        <v>95</v>
      </c>
      <c r="U65" s="214">
        <v>13823</v>
      </c>
      <c r="V65" s="214">
        <v>12116</v>
      </c>
      <c r="W65" s="214">
        <v>18652</v>
      </c>
      <c r="X65" s="214">
        <v>5413</v>
      </c>
      <c r="Y65" s="214">
        <v>6334</v>
      </c>
      <c r="Z65" s="214">
        <v>9448</v>
      </c>
      <c r="AA65" s="214">
        <v>1672</v>
      </c>
      <c r="AB65" s="214">
        <v>2315</v>
      </c>
      <c r="AC65" s="214">
        <v>3120</v>
      </c>
      <c r="AD65" s="214">
        <v>2</v>
      </c>
      <c r="AE65" s="214">
        <v>0</v>
      </c>
      <c r="AF65" s="214">
        <v>0</v>
      </c>
    </row>
    <row r="66" spans="2:32" ht="30" customHeight="1" x14ac:dyDescent="0.6">
      <c r="B66" s="48" t="s">
        <v>104</v>
      </c>
      <c r="C66" s="214">
        <v>20</v>
      </c>
      <c r="D66" s="214">
        <v>0</v>
      </c>
      <c r="E66" s="214">
        <v>37</v>
      </c>
      <c r="F66" s="214">
        <v>0</v>
      </c>
      <c r="G66" s="214">
        <v>0</v>
      </c>
      <c r="H66" s="214">
        <v>0</v>
      </c>
      <c r="I66" s="214">
        <v>265</v>
      </c>
      <c r="J66" s="214">
        <v>485</v>
      </c>
      <c r="K66" s="214">
        <v>54</v>
      </c>
      <c r="L66" s="214">
        <v>5969</v>
      </c>
      <c r="M66" s="214">
        <v>4126</v>
      </c>
      <c r="N66" s="214">
        <v>4378</v>
      </c>
      <c r="O66" s="214">
        <v>74</v>
      </c>
      <c r="P66" s="214">
        <v>5</v>
      </c>
      <c r="Q66" s="214">
        <v>61</v>
      </c>
      <c r="R66" s="214">
        <v>157</v>
      </c>
      <c r="S66" s="214">
        <v>90</v>
      </c>
      <c r="T66" s="214">
        <v>106</v>
      </c>
      <c r="U66" s="214">
        <v>14331</v>
      </c>
      <c r="V66" s="214">
        <v>15764</v>
      </c>
      <c r="W66" s="214">
        <v>17147</v>
      </c>
      <c r="X66" s="214">
        <v>9334</v>
      </c>
      <c r="Y66" s="214">
        <v>7430</v>
      </c>
      <c r="Z66" s="214">
        <v>10461</v>
      </c>
      <c r="AA66" s="214">
        <v>3041</v>
      </c>
      <c r="AB66" s="214">
        <v>3929</v>
      </c>
      <c r="AC66" s="214">
        <v>5066</v>
      </c>
      <c r="AD66" s="214">
        <v>54</v>
      </c>
      <c r="AE66" s="214">
        <v>0</v>
      </c>
      <c r="AF66" s="214">
        <v>0</v>
      </c>
    </row>
    <row r="67" spans="2:32" ht="30" customHeight="1" x14ac:dyDescent="0.6">
      <c r="B67" s="48" t="s">
        <v>105</v>
      </c>
      <c r="C67" s="214">
        <v>0</v>
      </c>
      <c r="D67" s="214">
        <v>4</v>
      </c>
      <c r="E67" s="214">
        <v>3</v>
      </c>
      <c r="F67" s="214">
        <v>0</v>
      </c>
      <c r="G67" s="214">
        <v>0</v>
      </c>
      <c r="H67" s="214">
        <v>0</v>
      </c>
      <c r="I67" s="214">
        <v>679</v>
      </c>
      <c r="J67" s="214">
        <v>71</v>
      </c>
      <c r="K67" s="214">
        <v>505</v>
      </c>
      <c r="L67" s="214">
        <v>7308</v>
      </c>
      <c r="M67" s="214">
        <v>2701</v>
      </c>
      <c r="N67" s="214">
        <v>4624</v>
      </c>
      <c r="O67" s="214">
        <v>102</v>
      </c>
      <c r="P67" s="214">
        <v>48</v>
      </c>
      <c r="Q67" s="214">
        <v>34</v>
      </c>
      <c r="R67" s="214">
        <v>46</v>
      </c>
      <c r="S67" s="214">
        <v>65</v>
      </c>
      <c r="T67" s="214">
        <v>104</v>
      </c>
      <c r="U67" s="214">
        <v>16200</v>
      </c>
      <c r="V67" s="214">
        <v>18219</v>
      </c>
      <c r="W67" s="214">
        <v>18753</v>
      </c>
      <c r="X67" s="214">
        <v>7804</v>
      </c>
      <c r="Y67" s="214">
        <v>7136</v>
      </c>
      <c r="Z67" s="214">
        <v>9551</v>
      </c>
      <c r="AA67" s="214">
        <v>1584</v>
      </c>
      <c r="AB67" s="214">
        <v>2030</v>
      </c>
      <c r="AC67" s="214">
        <v>2586</v>
      </c>
      <c r="AD67" s="214">
        <v>6</v>
      </c>
      <c r="AE67" s="214">
        <v>0</v>
      </c>
      <c r="AF67" s="214">
        <v>0</v>
      </c>
    </row>
    <row r="68" spans="2:32" ht="30" customHeight="1" x14ac:dyDescent="0.6">
      <c r="B68" s="48" t="s">
        <v>106</v>
      </c>
      <c r="C68" s="214">
        <v>1</v>
      </c>
      <c r="D68" s="214">
        <v>7</v>
      </c>
      <c r="E68" s="214">
        <v>2</v>
      </c>
      <c r="F68" s="214">
        <v>0</v>
      </c>
      <c r="G68" s="214">
        <v>0</v>
      </c>
      <c r="H68" s="214">
        <v>0</v>
      </c>
      <c r="I68" s="214">
        <v>466</v>
      </c>
      <c r="J68" s="214">
        <v>2</v>
      </c>
      <c r="K68" s="214">
        <v>366</v>
      </c>
      <c r="L68" s="214">
        <v>6768</v>
      </c>
      <c r="M68" s="214">
        <v>4137</v>
      </c>
      <c r="N68" s="214">
        <v>5267</v>
      </c>
      <c r="O68" s="214">
        <v>27</v>
      </c>
      <c r="P68" s="214">
        <v>4</v>
      </c>
      <c r="Q68" s="214">
        <v>24</v>
      </c>
      <c r="R68" s="214">
        <v>86</v>
      </c>
      <c r="S68" s="214">
        <v>87</v>
      </c>
      <c r="T68" s="214">
        <v>13</v>
      </c>
      <c r="U68" s="214">
        <v>22097</v>
      </c>
      <c r="V68" s="214">
        <v>24182</v>
      </c>
      <c r="W68" s="214">
        <v>28219</v>
      </c>
      <c r="X68" s="214">
        <v>8136</v>
      </c>
      <c r="Y68" s="214">
        <v>10143</v>
      </c>
      <c r="Z68" s="214">
        <v>9647</v>
      </c>
      <c r="AA68" s="214">
        <v>1856</v>
      </c>
      <c r="AB68" s="214">
        <v>2404</v>
      </c>
      <c r="AC68" s="214">
        <v>2709</v>
      </c>
      <c r="AD68" s="214">
        <v>0</v>
      </c>
      <c r="AE68" s="214">
        <v>0</v>
      </c>
      <c r="AF68" s="214">
        <v>0</v>
      </c>
    </row>
    <row r="69" spans="2:32" ht="30" customHeight="1" x14ac:dyDescent="0.6">
      <c r="B69" s="48" t="s">
        <v>107</v>
      </c>
      <c r="C69" s="214">
        <v>8</v>
      </c>
      <c r="D69" s="214">
        <v>10</v>
      </c>
      <c r="E69" s="214">
        <v>2</v>
      </c>
      <c r="F69" s="214">
        <v>0</v>
      </c>
      <c r="G69" s="214">
        <v>0</v>
      </c>
      <c r="H69" s="214">
        <v>0</v>
      </c>
      <c r="I69" s="214">
        <v>301</v>
      </c>
      <c r="J69" s="214">
        <v>250</v>
      </c>
      <c r="K69" s="214">
        <v>514</v>
      </c>
      <c r="L69" s="214">
        <v>8698</v>
      </c>
      <c r="M69" s="214">
        <v>7238</v>
      </c>
      <c r="N69" s="214">
        <v>6009</v>
      </c>
      <c r="O69" s="214">
        <v>83</v>
      </c>
      <c r="P69" s="214">
        <v>0</v>
      </c>
      <c r="Q69" s="214">
        <v>24</v>
      </c>
      <c r="R69" s="214">
        <v>0</v>
      </c>
      <c r="S69" s="214">
        <v>0</v>
      </c>
      <c r="T69" s="214">
        <v>0</v>
      </c>
      <c r="U69" s="214">
        <v>16379</v>
      </c>
      <c r="V69" s="214">
        <v>15479</v>
      </c>
      <c r="W69" s="214">
        <v>20231</v>
      </c>
      <c r="X69" s="214">
        <v>6724</v>
      </c>
      <c r="Y69" s="214">
        <v>6114</v>
      </c>
      <c r="Z69" s="214">
        <v>8150</v>
      </c>
      <c r="AA69" s="214">
        <v>1910</v>
      </c>
      <c r="AB69" s="214">
        <v>2616</v>
      </c>
      <c r="AC69" s="214">
        <v>3617</v>
      </c>
      <c r="AD69" s="214">
        <v>0</v>
      </c>
      <c r="AE69" s="214">
        <v>0</v>
      </c>
      <c r="AF69" s="214">
        <v>0</v>
      </c>
    </row>
    <row r="70" spans="2:32" ht="30" customHeight="1" x14ac:dyDescent="0.6">
      <c r="B70" s="48" t="s">
        <v>108</v>
      </c>
      <c r="C70" s="214">
        <v>2</v>
      </c>
      <c r="D70" s="214">
        <v>13</v>
      </c>
      <c r="E70" s="214">
        <v>28</v>
      </c>
      <c r="F70" s="214">
        <v>0</v>
      </c>
      <c r="G70" s="214">
        <v>0</v>
      </c>
      <c r="H70" s="214">
        <v>0</v>
      </c>
      <c r="I70" s="214">
        <v>320</v>
      </c>
      <c r="J70" s="214">
        <v>145</v>
      </c>
      <c r="K70" s="214">
        <v>1932</v>
      </c>
      <c r="L70" s="214">
        <v>10030</v>
      </c>
      <c r="M70" s="214">
        <v>8357</v>
      </c>
      <c r="N70" s="214">
        <v>5820</v>
      </c>
      <c r="O70" s="214">
        <v>35</v>
      </c>
      <c r="P70" s="214">
        <v>27</v>
      </c>
      <c r="Q70" s="214">
        <v>4</v>
      </c>
      <c r="R70" s="214">
        <v>25</v>
      </c>
      <c r="S70" s="214">
        <v>79</v>
      </c>
      <c r="T70" s="214">
        <v>12</v>
      </c>
      <c r="U70" s="214">
        <v>20517</v>
      </c>
      <c r="V70" s="214">
        <v>19308</v>
      </c>
      <c r="W70" s="214">
        <v>24190</v>
      </c>
      <c r="X70" s="214">
        <v>7235</v>
      </c>
      <c r="Y70" s="214">
        <v>9943</v>
      </c>
      <c r="Z70" s="214">
        <v>8367</v>
      </c>
      <c r="AA70" s="214">
        <v>2313</v>
      </c>
      <c r="AB70" s="214">
        <v>2708</v>
      </c>
      <c r="AC70" s="214">
        <v>1956</v>
      </c>
      <c r="AD70" s="214">
        <v>6</v>
      </c>
      <c r="AE70" s="214">
        <v>4</v>
      </c>
      <c r="AF70" s="214">
        <v>0</v>
      </c>
    </row>
    <row r="71" spans="2:32" ht="30" customHeight="1" x14ac:dyDescent="0.6">
      <c r="B71" s="48" t="s">
        <v>109</v>
      </c>
      <c r="C71" s="214">
        <v>2</v>
      </c>
      <c r="D71" s="214">
        <v>16</v>
      </c>
      <c r="E71" s="214">
        <v>88</v>
      </c>
      <c r="F71" s="214">
        <v>0</v>
      </c>
      <c r="G71" s="214">
        <v>0</v>
      </c>
      <c r="H71" s="214">
        <v>0</v>
      </c>
      <c r="I71" s="214">
        <v>125</v>
      </c>
      <c r="J71" s="214">
        <v>165</v>
      </c>
      <c r="K71" s="214">
        <v>1072</v>
      </c>
      <c r="L71" s="214">
        <v>7418</v>
      </c>
      <c r="M71" s="214">
        <v>7623</v>
      </c>
      <c r="N71" s="214">
        <v>8146</v>
      </c>
      <c r="O71" s="214">
        <v>0</v>
      </c>
      <c r="P71" s="214">
        <v>38</v>
      </c>
      <c r="Q71" s="214">
        <v>22</v>
      </c>
      <c r="R71" s="214">
        <v>8</v>
      </c>
      <c r="S71" s="214">
        <v>7</v>
      </c>
      <c r="T71" s="214">
        <v>44</v>
      </c>
      <c r="U71" s="214">
        <v>14923</v>
      </c>
      <c r="V71" s="214">
        <v>18715</v>
      </c>
      <c r="W71" s="214">
        <v>22423</v>
      </c>
      <c r="X71" s="214">
        <v>7158</v>
      </c>
      <c r="Y71" s="214">
        <v>9583</v>
      </c>
      <c r="Z71" s="214">
        <v>8037</v>
      </c>
      <c r="AA71" s="214">
        <v>2537</v>
      </c>
      <c r="AB71" s="214">
        <v>3325</v>
      </c>
      <c r="AC71" s="214">
        <v>1935</v>
      </c>
      <c r="AD71" s="214">
        <v>0</v>
      </c>
      <c r="AE71" s="214">
        <v>0</v>
      </c>
      <c r="AF71" s="214">
        <v>0</v>
      </c>
    </row>
    <row r="72" spans="2:32" ht="30" customHeight="1" x14ac:dyDescent="0.6">
      <c r="B72" s="48" t="s">
        <v>125</v>
      </c>
      <c r="C72" s="214">
        <v>0</v>
      </c>
      <c r="D72" s="214">
        <v>18</v>
      </c>
      <c r="E72" s="214">
        <v>14</v>
      </c>
      <c r="F72" s="214">
        <v>0</v>
      </c>
      <c r="G72" s="214">
        <v>0</v>
      </c>
      <c r="H72" s="214">
        <v>0</v>
      </c>
      <c r="I72" s="214">
        <v>122</v>
      </c>
      <c r="J72" s="214">
        <v>24</v>
      </c>
      <c r="K72" s="214">
        <v>348</v>
      </c>
      <c r="L72" s="214">
        <v>1351</v>
      </c>
      <c r="M72" s="214">
        <v>2606</v>
      </c>
      <c r="N72" s="214">
        <v>5375</v>
      </c>
      <c r="O72" s="214">
        <v>0</v>
      </c>
      <c r="P72" s="214">
        <v>32</v>
      </c>
      <c r="Q72" s="214">
        <v>18</v>
      </c>
      <c r="R72" s="214">
        <v>20</v>
      </c>
      <c r="S72" s="214">
        <v>36</v>
      </c>
      <c r="T72" s="214">
        <v>0</v>
      </c>
      <c r="U72" s="214">
        <v>17117</v>
      </c>
      <c r="V72" s="214">
        <v>18529</v>
      </c>
      <c r="W72" s="214">
        <v>21517</v>
      </c>
      <c r="X72" s="214">
        <v>4994</v>
      </c>
      <c r="Y72" s="214">
        <v>8012</v>
      </c>
      <c r="Z72" s="214">
        <v>9481</v>
      </c>
      <c r="AA72" s="214">
        <v>2795</v>
      </c>
      <c r="AB72" s="214">
        <v>2638</v>
      </c>
      <c r="AC72" s="214">
        <v>2455</v>
      </c>
      <c r="AD72" s="214">
        <v>0</v>
      </c>
      <c r="AE72" s="214">
        <v>0</v>
      </c>
      <c r="AF72" s="214">
        <v>0</v>
      </c>
    </row>
    <row r="73" spans="2:32" ht="30" customHeight="1" x14ac:dyDescent="0.6">
      <c r="B73" s="48" t="s">
        <v>110</v>
      </c>
      <c r="C73" s="214">
        <v>23</v>
      </c>
      <c r="D73" s="214">
        <v>2</v>
      </c>
      <c r="E73" s="214">
        <v>4</v>
      </c>
      <c r="F73" s="214">
        <v>0</v>
      </c>
      <c r="G73" s="214">
        <v>0</v>
      </c>
      <c r="H73" s="214">
        <v>0</v>
      </c>
      <c r="I73" s="214">
        <v>82</v>
      </c>
      <c r="J73" s="214">
        <v>3</v>
      </c>
      <c r="K73" s="214">
        <v>525</v>
      </c>
      <c r="L73" s="214">
        <v>2368</v>
      </c>
      <c r="M73" s="214">
        <v>3955</v>
      </c>
      <c r="N73" s="214">
        <v>4793</v>
      </c>
      <c r="O73" s="214">
        <v>10</v>
      </c>
      <c r="P73" s="214">
        <v>30</v>
      </c>
      <c r="Q73" s="214">
        <v>2</v>
      </c>
      <c r="R73" s="214">
        <v>5</v>
      </c>
      <c r="S73" s="214">
        <v>33</v>
      </c>
      <c r="T73" s="214">
        <v>0</v>
      </c>
      <c r="U73" s="214">
        <v>15262</v>
      </c>
      <c r="V73" s="214">
        <v>11022</v>
      </c>
      <c r="W73" s="214">
        <v>18243</v>
      </c>
      <c r="X73" s="214">
        <v>5839</v>
      </c>
      <c r="Y73" s="214">
        <v>7925</v>
      </c>
      <c r="Z73" s="214">
        <v>6917</v>
      </c>
      <c r="AA73" s="214">
        <v>2122</v>
      </c>
      <c r="AB73" s="214">
        <v>2707</v>
      </c>
      <c r="AC73" s="214">
        <v>1509</v>
      </c>
      <c r="AD73" s="214">
        <v>0</v>
      </c>
      <c r="AE73" s="214">
        <v>0</v>
      </c>
      <c r="AF73" s="214">
        <v>0</v>
      </c>
    </row>
    <row r="74" spans="2:32" ht="30" customHeight="1" x14ac:dyDescent="0.6">
      <c r="B74" s="48" t="s">
        <v>111</v>
      </c>
      <c r="C74" s="214">
        <v>37</v>
      </c>
      <c r="D74" s="214">
        <v>36</v>
      </c>
      <c r="E74" s="214">
        <v>47</v>
      </c>
      <c r="F74" s="214">
        <v>0</v>
      </c>
      <c r="G74" s="214">
        <v>0</v>
      </c>
      <c r="H74" s="214">
        <v>0</v>
      </c>
      <c r="I74" s="214">
        <v>91</v>
      </c>
      <c r="J74" s="214">
        <v>2</v>
      </c>
      <c r="K74" s="214">
        <v>842</v>
      </c>
      <c r="L74" s="214">
        <v>2993</v>
      </c>
      <c r="M74" s="214">
        <v>2435</v>
      </c>
      <c r="N74" s="214">
        <v>5895</v>
      </c>
      <c r="O74" s="214">
        <v>168</v>
      </c>
      <c r="P74" s="214">
        <v>123</v>
      </c>
      <c r="Q74" s="214">
        <v>177</v>
      </c>
      <c r="R74" s="214">
        <v>50</v>
      </c>
      <c r="S74" s="214">
        <v>32</v>
      </c>
      <c r="T74" s="214">
        <v>95</v>
      </c>
      <c r="U74" s="214">
        <v>16959</v>
      </c>
      <c r="V74" s="214">
        <v>15359</v>
      </c>
      <c r="W74" s="214">
        <v>21612</v>
      </c>
      <c r="X74" s="214">
        <v>6110</v>
      </c>
      <c r="Y74" s="214">
        <v>8625</v>
      </c>
      <c r="Z74" s="214">
        <v>8597</v>
      </c>
      <c r="AA74" s="214">
        <v>1495</v>
      </c>
      <c r="AB74" s="214">
        <v>2384</v>
      </c>
      <c r="AC74" s="214">
        <v>1654</v>
      </c>
      <c r="AD74" s="214">
        <v>0</v>
      </c>
      <c r="AE74" s="214">
        <v>0</v>
      </c>
      <c r="AF74" s="214">
        <v>0</v>
      </c>
    </row>
    <row r="75" spans="2:32" ht="30" customHeight="1" x14ac:dyDescent="0.6">
      <c r="B75" s="48" t="s">
        <v>112</v>
      </c>
      <c r="C75" s="214">
        <v>6</v>
      </c>
      <c r="D75" s="214">
        <v>11</v>
      </c>
      <c r="E75" s="214">
        <v>6</v>
      </c>
      <c r="F75" s="214">
        <v>0</v>
      </c>
      <c r="G75" s="214">
        <v>0</v>
      </c>
      <c r="H75" s="214">
        <v>0</v>
      </c>
      <c r="I75" s="214">
        <v>140</v>
      </c>
      <c r="J75" s="214">
        <v>76</v>
      </c>
      <c r="K75" s="214">
        <v>114</v>
      </c>
      <c r="L75" s="214">
        <v>3805</v>
      </c>
      <c r="M75" s="214">
        <v>2772</v>
      </c>
      <c r="N75" s="214">
        <v>1428</v>
      </c>
      <c r="O75" s="214">
        <v>38</v>
      </c>
      <c r="P75" s="214">
        <v>109</v>
      </c>
      <c r="Q75" s="214">
        <v>6</v>
      </c>
      <c r="R75" s="214">
        <v>75</v>
      </c>
      <c r="S75" s="214">
        <v>12</v>
      </c>
      <c r="T75" s="214">
        <v>0</v>
      </c>
      <c r="U75" s="214">
        <v>16207</v>
      </c>
      <c r="V75" s="214">
        <v>16782</v>
      </c>
      <c r="W75" s="214">
        <v>6239</v>
      </c>
      <c r="X75" s="214">
        <v>5787</v>
      </c>
      <c r="Y75" s="214">
        <v>7421</v>
      </c>
      <c r="Z75" s="214">
        <v>2240</v>
      </c>
      <c r="AA75" s="214">
        <v>2356</v>
      </c>
      <c r="AB75" s="214">
        <v>2265</v>
      </c>
      <c r="AC75" s="214">
        <v>510</v>
      </c>
      <c r="AD75" s="214">
        <v>0</v>
      </c>
      <c r="AE75" s="214">
        <v>0</v>
      </c>
      <c r="AF75" s="214">
        <v>0</v>
      </c>
    </row>
    <row r="76" spans="2:32" ht="30" customHeight="1" x14ac:dyDescent="0.6">
      <c r="B76" s="48" t="s">
        <v>113</v>
      </c>
      <c r="C76" s="215">
        <v>147</v>
      </c>
      <c r="D76" s="215">
        <v>165</v>
      </c>
      <c r="E76" s="215">
        <v>264</v>
      </c>
      <c r="F76" s="215">
        <v>0</v>
      </c>
      <c r="G76" s="215">
        <v>0</v>
      </c>
      <c r="H76" s="215">
        <v>0</v>
      </c>
      <c r="I76" s="215">
        <v>3783</v>
      </c>
      <c r="J76" s="215">
        <v>1233</v>
      </c>
      <c r="K76" s="215">
        <v>6356</v>
      </c>
      <c r="L76" s="215">
        <v>67034</v>
      </c>
      <c r="M76" s="215">
        <v>54129</v>
      </c>
      <c r="N76" s="215">
        <v>58327</v>
      </c>
      <c r="O76" s="215">
        <v>820</v>
      </c>
      <c r="P76" s="215">
        <v>598</v>
      </c>
      <c r="Q76" s="215">
        <v>514</v>
      </c>
      <c r="R76" s="215">
        <v>689</v>
      </c>
      <c r="S76" s="215">
        <v>636</v>
      </c>
      <c r="T76" s="215">
        <v>548</v>
      </c>
      <c r="U76" s="215">
        <v>195538</v>
      </c>
      <c r="V76" s="215">
        <v>199162</v>
      </c>
      <c r="W76" s="215">
        <v>233677</v>
      </c>
      <c r="X76" s="215">
        <v>80157</v>
      </c>
      <c r="Y76" s="215">
        <v>95650</v>
      </c>
      <c r="Z76" s="215">
        <v>97286</v>
      </c>
      <c r="AA76" s="215">
        <v>24977</v>
      </c>
      <c r="AB76" s="215">
        <v>31438</v>
      </c>
      <c r="AC76" s="215">
        <v>29440</v>
      </c>
      <c r="AD76" s="215">
        <v>68</v>
      </c>
      <c r="AE76" s="215">
        <v>4</v>
      </c>
      <c r="AF76" s="215">
        <v>0</v>
      </c>
    </row>
    <row r="77" spans="2:32" ht="30" customHeight="1" x14ac:dyDescent="0.6">
      <c r="B77" s="2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</row>
    <row r="78" spans="2:32" ht="30" customHeight="1" x14ac:dyDescent="0.6">
      <c r="B78" s="2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</row>
    <row r="79" spans="2:32" ht="30" customHeight="1" x14ac:dyDescent="0.6">
      <c r="B79" s="2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</row>
    <row r="80" spans="2:32" ht="30" customHeight="1" x14ac:dyDescent="0.6">
      <c r="B80" s="23" t="s">
        <v>101</v>
      </c>
      <c r="C80" s="299" t="s">
        <v>26</v>
      </c>
      <c r="D80" s="300"/>
      <c r="E80" s="301"/>
      <c r="F80" s="299" t="s">
        <v>25</v>
      </c>
      <c r="G80" s="300"/>
      <c r="H80" s="301"/>
      <c r="I80" s="299" t="s">
        <v>5</v>
      </c>
      <c r="J80" s="300"/>
      <c r="K80" s="301"/>
      <c r="L80" s="299" t="s">
        <v>52</v>
      </c>
      <c r="M80" s="300"/>
      <c r="N80" s="301"/>
      <c r="O80" s="299" t="s">
        <v>138</v>
      </c>
      <c r="P80" s="300"/>
      <c r="Q80" s="301"/>
      <c r="R80" s="299" t="s">
        <v>78</v>
      </c>
      <c r="S80" s="300"/>
      <c r="T80" s="301"/>
      <c r="U80" s="299" t="s">
        <v>6</v>
      </c>
      <c r="V80" s="300"/>
      <c r="W80" s="301"/>
      <c r="X80" s="299" t="s">
        <v>57</v>
      </c>
      <c r="Y80" s="300"/>
      <c r="Z80" s="301"/>
      <c r="AA80" s="299" t="s">
        <v>82</v>
      </c>
      <c r="AB80" s="300"/>
      <c r="AC80" s="301"/>
      <c r="AD80" s="299" t="s">
        <v>61</v>
      </c>
      <c r="AE80" s="300"/>
      <c r="AF80" s="301"/>
    </row>
    <row r="81" spans="2:32" ht="30" customHeight="1" x14ac:dyDescent="0.6">
      <c r="B81" s="24"/>
      <c r="C81" s="218"/>
      <c r="D81" s="219"/>
      <c r="E81" s="218"/>
      <c r="F81" s="218"/>
      <c r="G81" s="219"/>
      <c r="H81" s="218"/>
      <c r="I81" s="218"/>
      <c r="J81" s="219"/>
      <c r="K81" s="218"/>
      <c r="L81" s="218"/>
      <c r="M81" s="219"/>
      <c r="N81" s="218"/>
      <c r="O81" s="218"/>
      <c r="P81" s="219"/>
      <c r="Q81" s="218"/>
      <c r="R81" s="218"/>
      <c r="S81" s="219"/>
      <c r="T81" s="218"/>
      <c r="U81" s="218"/>
      <c r="V81" s="219"/>
      <c r="W81" s="218"/>
      <c r="X81" s="218"/>
      <c r="Y81" s="219"/>
      <c r="Z81" s="218"/>
      <c r="AA81" s="218"/>
      <c r="AB81" s="219"/>
      <c r="AC81" s="218"/>
      <c r="AD81" s="218"/>
      <c r="AE81" s="219"/>
      <c r="AF81" s="218"/>
    </row>
    <row r="82" spans="2:32" ht="30" customHeight="1" x14ac:dyDescent="0.6">
      <c r="B82" s="25"/>
      <c r="C82" s="26">
        <v>2015</v>
      </c>
      <c r="D82" s="26">
        <v>2016</v>
      </c>
      <c r="E82" s="26">
        <v>2017</v>
      </c>
      <c r="F82" s="26">
        <v>2015</v>
      </c>
      <c r="G82" s="26">
        <v>2016</v>
      </c>
      <c r="H82" s="26">
        <v>2017</v>
      </c>
      <c r="I82" s="26">
        <v>2015</v>
      </c>
      <c r="J82" s="26">
        <v>2016</v>
      </c>
      <c r="K82" s="26">
        <v>2017</v>
      </c>
      <c r="L82" s="26">
        <v>2015</v>
      </c>
      <c r="M82" s="26">
        <v>2016</v>
      </c>
      <c r="N82" s="26">
        <v>2017</v>
      </c>
      <c r="O82" s="26">
        <v>2015</v>
      </c>
      <c r="P82" s="26">
        <v>2016</v>
      </c>
      <c r="Q82" s="26">
        <v>2017</v>
      </c>
      <c r="R82" s="26">
        <v>2015</v>
      </c>
      <c r="S82" s="26">
        <v>2016</v>
      </c>
      <c r="T82" s="26">
        <v>2017</v>
      </c>
      <c r="U82" s="26">
        <v>2015</v>
      </c>
      <c r="V82" s="26">
        <v>2016</v>
      </c>
      <c r="W82" s="26">
        <v>2017</v>
      </c>
      <c r="X82" s="26">
        <v>2015</v>
      </c>
      <c r="Y82" s="26">
        <v>2016</v>
      </c>
      <c r="Z82" s="26">
        <v>2017</v>
      </c>
      <c r="AA82" s="26">
        <v>2015</v>
      </c>
      <c r="AB82" s="26">
        <v>2016</v>
      </c>
      <c r="AC82" s="26">
        <v>2017</v>
      </c>
      <c r="AD82" s="26">
        <v>2015</v>
      </c>
      <c r="AE82" s="26">
        <v>2016</v>
      </c>
      <c r="AF82" s="26">
        <v>2017</v>
      </c>
    </row>
    <row r="83" spans="2:32" ht="30" customHeight="1" x14ac:dyDescent="0.6">
      <c r="B83" s="47" t="s">
        <v>102</v>
      </c>
      <c r="C83" s="214">
        <v>1401</v>
      </c>
      <c r="D83" s="214">
        <v>659</v>
      </c>
      <c r="E83" s="214">
        <v>631</v>
      </c>
      <c r="F83" s="214">
        <v>1520</v>
      </c>
      <c r="G83" s="214">
        <v>1533</v>
      </c>
      <c r="H83" s="214">
        <v>1773</v>
      </c>
      <c r="I83" s="214">
        <v>17087</v>
      </c>
      <c r="J83" s="214">
        <v>11641</v>
      </c>
      <c r="K83" s="214">
        <v>13195</v>
      </c>
      <c r="L83" s="214">
        <v>114</v>
      </c>
      <c r="M83" s="214">
        <v>0</v>
      </c>
      <c r="N83" s="214">
        <v>18</v>
      </c>
      <c r="O83" s="214">
        <v>107</v>
      </c>
      <c r="P83" s="214">
        <v>20</v>
      </c>
      <c r="Q83" s="214">
        <v>21</v>
      </c>
      <c r="R83" s="214">
        <v>0</v>
      </c>
      <c r="S83" s="214">
        <v>0</v>
      </c>
      <c r="T83" s="214">
        <v>0</v>
      </c>
      <c r="U83" s="214">
        <v>14510</v>
      </c>
      <c r="V83" s="214">
        <v>18794</v>
      </c>
      <c r="W83" s="214">
        <v>21231</v>
      </c>
      <c r="X83" s="214">
        <v>15</v>
      </c>
      <c r="Y83" s="214">
        <v>0</v>
      </c>
      <c r="Z83" s="214">
        <v>0</v>
      </c>
      <c r="AA83" s="214">
        <v>20</v>
      </c>
      <c r="AB83" s="214">
        <v>44</v>
      </c>
      <c r="AC83" s="214">
        <v>22</v>
      </c>
      <c r="AD83" s="214">
        <v>118</v>
      </c>
      <c r="AE83" s="214">
        <v>68</v>
      </c>
      <c r="AF83" s="214">
        <v>8</v>
      </c>
    </row>
    <row r="84" spans="2:32" ht="30" customHeight="1" x14ac:dyDescent="0.6">
      <c r="B84" s="48" t="s">
        <v>103</v>
      </c>
      <c r="C84" s="214">
        <v>792</v>
      </c>
      <c r="D84" s="214">
        <v>516</v>
      </c>
      <c r="E84" s="214">
        <v>884</v>
      </c>
      <c r="F84" s="214">
        <v>1395</v>
      </c>
      <c r="G84" s="214">
        <v>1604</v>
      </c>
      <c r="H84" s="214">
        <v>1733</v>
      </c>
      <c r="I84" s="214">
        <v>20263</v>
      </c>
      <c r="J84" s="214">
        <v>19254</v>
      </c>
      <c r="K84" s="214">
        <v>19361</v>
      </c>
      <c r="L84" s="214">
        <v>4</v>
      </c>
      <c r="M84" s="214">
        <v>0</v>
      </c>
      <c r="N84" s="214">
        <v>20</v>
      </c>
      <c r="O84" s="214">
        <v>93</v>
      </c>
      <c r="P84" s="214">
        <v>11</v>
      </c>
      <c r="Q84" s="214">
        <v>9</v>
      </c>
      <c r="R84" s="214">
        <v>22</v>
      </c>
      <c r="S84" s="214">
        <v>0</v>
      </c>
      <c r="T84" s="214">
        <v>0</v>
      </c>
      <c r="U84" s="214">
        <v>13210</v>
      </c>
      <c r="V84" s="214">
        <v>15614</v>
      </c>
      <c r="W84" s="214">
        <v>26022</v>
      </c>
      <c r="X84" s="214">
        <v>0</v>
      </c>
      <c r="Y84" s="214">
        <v>0</v>
      </c>
      <c r="Z84" s="214">
        <v>29</v>
      </c>
      <c r="AA84" s="214">
        <v>92</v>
      </c>
      <c r="AB84" s="214">
        <v>0</v>
      </c>
      <c r="AC84" s="214">
        <v>0</v>
      </c>
      <c r="AD84" s="214">
        <v>144</v>
      </c>
      <c r="AE84" s="214">
        <v>59</v>
      </c>
      <c r="AF84" s="214">
        <v>64</v>
      </c>
    </row>
    <row r="85" spans="2:32" ht="30" customHeight="1" x14ac:dyDescent="0.6">
      <c r="B85" s="48" t="s">
        <v>104</v>
      </c>
      <c r="C85" s="214">
        <v>486</v>
      </c>
      <c r="D85" s="214">
        <v>440</v>
      </c>
      <c r="E85" s="214">
        <v>561</v>
      </c>
      <c r="F85" s="214">
        <v>1129</v>
      </c>
      <c r="G85" s="214">
        <v>1269</v>
      </c>
      <c r="H85" s="214">
        <v>998</v>
      </c>
      <c r="I85" s="214">
        <v>16595</v>
      </c>
      <c r="J85" s="214">
        <v>15812</v>
      </c>
      <c r="K85" s="214">
        <v>19170</v>
      </c>
      <c r="L85" s="214">
        <v>43</v>
      </c>
      <c r="M85" s="214">
        <v>39</v>
      </c>
      <c r="N85" s="214">
        <v>21</v>
      </c>
      <c r="O85" s="214">
        <v>32</v>
      </c>
      <c r="P85" s="214">
        <v>27</v>
      </c>
      <c r="Q85" s="214">
        <v>0</v>
      </c>
      <c r="R85" s="214">
        <v>2</v>
      </c>
      <c r="S85" s="214">
        <v>8</v>
      </c>
      <c r="T85" s="214">
        <v>3</v>
      </c>
      <c r="U85" s="214">
        <v>14653</v>
      </c>
      <c r="V85" s="214">
        <v>12950</v>
      </c>
      <c r="W85" s="214">
        <v>27765</v>
      </c>
      <c r="X85" s="214">
        <v>0</v>
      </c>
      <c r="Y85" s="214">
        <v>35</v>
      </c>
      <c r="Z85" s="214">
        <v>39</v>
      </c>
      <c r="AA85" s="214">
        <v>0</v>
      </c>
      <c r="AB85" s="214">
        <v>8</v>
      </c>
      <c r="AC85" s="214">
        <v>1</v>
      </c>
      <c r="AD85" s="214">
        <v>121</v>
      </c>
      <c r="AE85" s="214">
        <v>56</v>
      </c>
      <c r="AF85" s="214">
        <v>91</v>
      </c>
    </row>
    <row r="86" spans="2:32" ht="30" customHeight="1" x14ac:dyDescent="0.6">
      <c r="B86" s="48" t="s">
        <v>105</v>
      </c>
      <c r="C86" s="214">
        <v>146</v>
      </c>
      <c r="D86" s="214">
        <v>183</v>
      </c>
      <c r="E86" s="214">
        <v>330</v>
      </c>
      <c r="F86" s="214">
        <v>835</v>
      </c>
      <c r="G86" s="214">
        <v>529</v>
      </c>
      <c r="H86" s="214">
        <v>550</v>
      </c>
      <c r="I86" s="214">
        <v>8138</v>
      </c>
      <c r="J86" s="214">
        <v>7006</v>
      </c>
      <c r="K86" s="214">
        <v>6898</v>
      </c>
      <c r="L86" s="214">
        <v>42</v>
      </c>
      <c r="M86" s="214">
        <v>13</v>
      </c>
      <c r="N86" s="214">
        <v>2</v>
      </c>
      <c r="O86" s="214">
        <v>12</v>
      </c>
      <c r="P86" s="214">
        <v>15</v>
      </c>
      <c r="Q86" s="214">
        <v>0</v>
      </c>
      <c r="R86" s="214">
        <v>68</v>
      </c>
      <c r="S86" s="214">
        <v>23</v>
      </c>
      <c r="T86" s="214">
        <v>54</v>
      </c>
      <c r="U86" s="214">
        <v>11170</v>
      </c>
      <c r="V86" s="214">
        <v>11390</v>
      </c>
      <c r="W86" s="214">
        <v>22242</v>
      </c>
      <c r="X86" s="214">
        <v>6</v>
      </c>
      <c r="Y86" s="214">
        <v>11</v>
      </c>
      <c r="Z86" s="214">
        <v>16</v>
      </c>
      <c r="AA86" s="214">
        <v>6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</row>
    <row r="87" spans="2:32" ht="30" customHeight="1" x14ac:dyDescent="0.6">
      <c r="B87" s="48" t="s">
        <v>106</v>
      </c>
      <c r="C87" s="214">
        <v>44</v>
      </c>
      <c r="D87" s="214">
        <v>93</v>
      </c>
      <c r="E87" s="214">
        <v>85</v>
      </c>
      <c r="F87" s="214">
        <v>520</v>
      </c>
      <c r="G87" s="214">
        <v>559</v>
      </c>
      <c r="H87" s="214">
        <v>668</v>
      </c>
      <c r="I87" s="214">
        <v>11327</v>
      </c>
      <c r="J87" s="214">
        <v>8899</v>
      </c>
      <c r="K87" s="214">
        <v>10589</v>
      </c>
      <c r="L87" s="214">
        <v>26</v>
      </c>
      <c r="M87" s="214">
        <v>12</v>
      </c>
      <c r="N87" s="214">
        <v>31</v>
      </c>
      <c r="O87" s="214">
        <v>1</v>
      </c>
      <c r="P87" s="214">
        <v>6</v>
      </c>
      <c r="Q87" s="214">
        <v>6</v>
      </c>
      <c r="R87" s="214">
        <v>22</v>
      </c>
      <c r="S87" s="214">
        <v>29</v>
      </c>
      <c r="T87" s="214">
        <v>154</v>
      </c>
      <c r="U87" s="214">
        <v>10491</v>
      </c>
      <c r="V87" s="214">
        <v>12201</v>
      </c>
      <c r="W87" s="214">
        <v>21341</v>
      </c>
      <c r="X87" s="214">
        <v>1</v>
      </c>
      <c r="Y87" s="214">
        <v>0</v>
      </c>
      <c r="Z87" s="214">
        <v>0</v>
      </c>
      <c r="AA87" s="214">
        <v>17</v>
      </c>
      <c r="AB87" s="214">
        <v>0</v>
      </c>
      <c r="AC87" s="214">
        <v>0</v>
      </c>
      <c r="AD87" s="214">
        <v>1</v>
      </c>
      <c r="AE87" s="214">
        <v>6</v>
      </c>
      <c r="AF87" s="214">
        <v>0</v>
      </c>
    </row>
    <row r="88" spans="2:32" ht="30" customHeight="1" x14ac:dyDescent="0.6">
      <c r="B88" s="48" t="s">
        <v>107</v>
      </c>
      <c r="C88" s="214">
        <v>22</v>
      </c>
      <c r="D88" s="214">
        <v>123</v>
      </c>
      <c r="E88" s="214">
        <v>16</v>
      </c>
      <c r="F88" s="214">
        <v>1193</v>
      </c>
      <c r="G88" s="214">
        <v>1202</v>
      </c>
      <c r="H88" s="214">
        <v>981</v>
      </c>
      <c r="I88" s="214">
        <v>14036</v>
      </c>
      <c r="J88" s="214">
        <v>12751</v>
      </c>
      <c r="K88" s="214">
        <v>14677</v>
      </c>
      <c r="L88" s="214">
        <v>8</v>
      </c>
      <c r="M88" s="214">
        <v>0</v>
      </c>
      <c r="N88" s="214">
        <v>0</v>
      </c>
      <c r="O88" s="214">
        <v>3</v>
      </c>
      <c r="P88" s="214">
        <v>26</v>
      </c>
      <c r="Q88" s="214">
        <v>6</v>
      </c>
      <c r="R88" s="214">
        <v>20</v>
      </c>
      <c r="S88" s="214">
        <v>62</v>
      </c>
      <c r="T88" s="214">
        <v>2</v>
      </c>
      <c r="U88" s="214">
        <v>12079</v>
      </c>
      <c r="V88" s="214">
        <v>13702</v>
      </c>
      <c r="W88" s="214">
        <v>24007</v>
      </c>
      <c r="X88" s="214">
        <v>9</v>
      </c>
      <c r="Y88" s="214">
        <v>0</v>
      </c>
      <c r="Z88" s="214">
        <v>0</v>
      </c>
      <c r="AA88" s="214">
        <v>4</v>
      </c>
      <c r="AB88" s="214">
        <v>0</v>
      </c>
      <c r="AC88" s="214">
        <v>20</v>
      </c>
      <c r="AD88" s="214">
        <v>3</v>
      </c>
      <c r="AE88" s="214">
        <v>0</v>
      </c>
      <c r="AF88" s="214">
        <v>0</v>
      </c>
    </row>
    <row r="89" spans="2:32" ht="30" customHeight="1" x14ac:dyDescent="0.6">
      <c r="B89" s="48" t="s">
        <v>108</v>
      </c>
      <c r="C89" s="214">
        <v>286</v>
      </c>
      <c r="D89" s="214">
        <v>329</v>
      </c>
      <c r="E89" s="214">
        <v>303</v>
      </c>
      <c r="F89" s="214">
        <v>1685</v>
      </c>
      <c r="G89" s="214">
        <v>1576</v>
      </c>
      <c r="H89" s="214">
        <v>1738</v>
      </c>
      <c r="I89" s="214">
        <v>12620</v>
      </c>
      <c r="J89" s="214">
        <v>11768</v>
      </c>
      <c r="K89" s="214">
        <v>10823</v>
      </c>
      <c r="L89" s="214">
        <v>2</v>
      </c>
      <c r="M89" s="214">
        <v>4</v>
      </c>
      <c r="N89" s="214">
        <v>3</v>
      </c>
      <c r="O89" s="214">
        <v>11</v>
      </c>
      <c r="P89" s="214">
        <v>8</v>
      </c>
      <c r="Q89" s="214">
        <v>0</v>
      </c>
      <c r="R89" s="214">
        <v>0</v>
      </c>
      <c r="S89" s="214">
        <v>116</v>
      </c>
      <c r="T89" s="214">
        <v>29</v>
      </c>
      <c r="U89" s="214">
        <v>12806</v>
      </c>
      <c r="V89" s="214">
        <v>11955</v>
      </c>
      <c r="W89" s="214">
        <v>21142</v>
      </c>
      <c r="X89" s="214">
        <v>0</v>
      </c>
      <c r="Y89" s="214">
        <v>0</v>
      </c>
      <c r="Z89" s="214">
        <v>0</v>
      </c>
      <c r="AA89" s="214">
        <v>5</v>
      </c>
      <c r="AB89" s="214">
        <v>25</v>
      </c>
      <c r="AC89" s="214">
        <v>5</v>
      </c>
      <c r="AD89" s="214">
        <v>4</v>
      </c>
      <c r="AE89" s="214">
        <v>0</v>
      </c>
      <c r="AF89" s="214">
        <v>18</v>
      </c>
    </row>
    <row r="90" spans="2:32" ht="30" customHeight="1" x14ac:dyDescent="0.6">
      <c r="B90" s="48" t="s">
        <v>109</v>
      </c>
      <c r="C90" s="214">
        <v>357</v>
      </c>
      <c r="D90" s="214">
        <v>482</v>
      </c>
      <c r="E90" s="214">
        <v>254</v>
      </c>
      <c r="F90" s="214">
        <v>2990</v>
      </c>
      <c r="G90" s="214">
        <v>3366</v>
      </c>
      <c r="H90" s="214">
        <v>3766</v>
      </c>
      <c r="I90" s="214">
        <v>11391</v>
      </c>
      <c r="J90" s="214">
        <v>13464</v>
      </c>
      <c r="K90" s="214">
        <v>13657</v>
      </c>
      <c r="L90" s="214">
        <v>49</v>
      </c>
      <c r="M90" s="214">
        <v>14</v>
      </c>
      <c r="N90" s="214">
        <v>5</v>
      </c>
      <c r="O90" s="214">
        <v>0</v>
      </c>
      <c r="P90" s="214">
        <v>4</v>
      </c>
      <c r="Q90" s="214">
        <v>5</v>
      </c>
      <c r="R90" s="214">
        <v>9</v>
      </c>
      <c r="S90" s="214">
        <v>1</v>
      </c>
      <c r="T90" s="214">
        <v>0</v>
      </c>
      <c r="U90" s="214">
        <v>12781</v>
      </c>
      <c r="V90" s="214">
        <v>9219</v>
      </c>
      <c r="W90" s="214">
        <v>18008</v>
      </c>
      <c r="X90" s="214">
        <v>0</v>
      </c>
      <c r="Y90" s="214">
        <v>0</v>
      </c>
      <c r="Z90" s="214">
        <v>2</v>
      </c>
      <c r="AA90" s="214">
        <v>0</v>
      </c>
      <c r="AB90" s="214">
        <v>37</v>
      </c>
      <c r="AC90" s="214">
        <v>6</v>
      </c>
      <c r="AD90" s="214">
        <v>0</v>
      </c>
      <c r="AE90" s="214">
        <v>0</v>
      </c>
      <c r="AF90" s="214">
        <v>0</v>
      </c>
    </row>
    <row r="91" spans="2:32" ht="30" customHeight="1" x14ac:dyDescent="0.6">
      <c r="B91" s="48" t="s">
        <v>125</v>
      </c>
      <c r="C91" s="214">
        <v>166</v>
      </c>
      <c r="D91" s="214">
        <v>84</v>
      </c>
      <c r="E91" s="214">
        <v>43</v>
      </c>
      <c r="F91" s="214">
        <v>1589</v>
      </c>
      <c r="G91" s="214">
        <v>1750</v>
      </c>
      <c r="H91" s="214">
        <v>1508</v>
      </c>
      <c r="I91" s="214">
        <v>10669</v>
      </c>
      <c r="J91" s="214">
        <v>15274</v>
      </c>
      <c r="K91" s="214">
        <v>16332</v>
      </c>
      <c r="L91" s="214">
        <v>1</v>
      </c>
      <c r="M91" s="214">
        <v>6</v>
      </c>
      <c r="N91" s="214">
        <v>4</v>
      </c>
      <c r="O91" s="214">
        <v>15</v>
      </c>
      <c r="P91" s="214">
        <v>5</v>
      </c>
      <c r="Q91" s="214">
        <v>21</v>
      </c>
      <c r="R91" s="214">
        <v>71</v>
      </c>
      <c r="S91" s="214">
        <v>2</v>
      </c>
      <c r="T91" s="214">
        <v>0</v>
      </c>
      <c r="U91" s="214">
        <v>9366</v>
      </c>
      <c r="V91" s="214">
        <v>11918</v>
      </c>
      <c r="W91" s="214">
        <v>20539</v>
      </c>
      <c r="X91" s="214">
        <v>0</v>
      </c>
      <c r="Y91" s="214">
        <v>0</v>
      </c>
      <c r="Z91" s="214">
        <v>1</v>
      </c>
      <c r="AA91" s="214">
        <v>3</v>
      </c>
      <c r="AB91" s="214">
        <v>0</v>
      </c>
      <c r="AC91" s="214">
        <v>10</v>
      </c>
      <c r="AD91" s="214">
        <v>16</v>
      </c>
      <c r="AE91" s="214">
        <v>39</v>
      </c>
      <c r="AF91" s="214">
        <v>0</v>
      </c>
    </row>
    <row r="92" spans="2:32" ht="30" customHeight="1" x14ac:dyDescent="0.6">
      <c r="B92" s="48" t="s">
        <v>110</v>
      </c>
      <c r="C92" s="214">
        <v>91</v>
      </c>
      <c r="D92" s="214">
        <v>236</v>
      </c>
      <c r="E92" s="214">
        <v>207</v>
      </c>
      <c r="F92" s="214">
        <v>933</v>
      </c>
      <c r="G92" s="214">
        <v>1246</v>
      </c>
      <c r="H92" s="214">
        <v>1362</v>
      </c>
      <c r="I92" s="214">
        <v>7818</v>
      </c>
      <c r="J92" s="214">
        <v>9773</v>
      </c>
      <c r="K92" s="214">
        <v>12329</v>
      </c>
      <c r="L92" s="214">
        <v>0</v>
      </c>
      <c r="M92" s="214">
        <v>0</v>
      </c>
      <c r="N92" s="214">
        <v>10</v>
      </c>
      <c r="O92" s="214">
        <v>8</v>
      </c>
      <c r="P92" s="214">
        <v>10</v>
      </c>
      <c r="Q92" s="214">
        <v>0</v>
      </c>
      <c r="R92" s="214">
        <v>0</v>
      </c>
      <c r="S92" s="214">
        <v>32</v>
      </c>
      <c r="T92" s="214">
        <v>32</v>
      </c>
      <c r="U92" s="214">
        <v>12658</v>
      </c>
      <c r="V92" s="214">
        <v>12912</v>
      </c>
      <c r="W92" s="214">
        <v>21489</v>
      </c>
      <c r="X92" s="214">
        <v>10</v>
      </c>
      <c r="Y92" s="214">
        <v>0</v>
      </c>
      <c r="Z92" s="214">
        <v>0</v>
      </c>
      <c r="AA92" s="214">
        <v>0</v>
      </c>
      <c r="AB92" s="214">
        <v>0</v>
      </c>
      <c r="AC92" s="214">
        <v>22</v>
      </c>
      <c r="AD92" s="214">
        <v>58</v>
      </c>
      <c r="AE92" s="214">
        <v>6</v>
      </c>
      <c r="AF92" s="214">
        <v>11</v>
      </c>
    </row>
    <row r="93" spans="2:32" ht="30" customHeight="1" x14ac:dyDescent="0.6">
      <c r="B93" s="48" t="s">
        <v>111</v>
      </c>
      <c r="C93" s="214">
        <v>342</v>
      </c>
      <c r="D93" s="214">
        <v>434</v>
      </c>
      <c r="E93" s="214">
        <v>243</v>
      </c>
      <c r="F93" s="214">
        <v>1355</v>
      </c>
      <c r="G93" s="214">
        <v>1510</v>
      </c>
      <c r="H93" s="214">
        <v>2114</v>
      </c>
      <c r="I93" s="214">
        <v>12020</v>
      </c>
      <c r="J93" s="214">
        <v>14222</v>
      </c>
      <c r="K93" s="214">
        <v>15618</v>
      </c>
      <c r="L93" s="214">
        <v>0</v>
      </c>
      <c r="M93" s="214">
        <v>26</v>
      </c>
      <c r="N93" s="214">
        <v>31</v>
      </c>
      <c r="O93" s="214">
        <v>0</v>
      </c>
      <c r="P93" s="214">
        <v>3</v>
      </c>
      <c r="Q93" s="214">
        <v>0</v>
      </c>
      <c r="R93" s="214">
        <v>20</v>
      </c>
      <c r="S93" s="214">
        <v>50</v>
      </c>
      <c r="T93" s="214">
        <v>39</v>
      </c>
      <c r="U93" s="214">
        <v>17932</v>
      </c>
      <c r="V93" s="214">
        <v>18564</v>
      </c>
      <c r="W93" s="214">
        <v>32234</v>
      </c>
      <c r="X93" s="214">
        <v>14</v>
      </c>
      <c r="Y93" s="214">
        <v>0</v>
      </c>
      <c r="Z93" s="214">
        <v>0</v>
      </c>
      <c r="AA93" s="214">
        <v>20</v>
      </c>
      <c r="AB93" s="214">
        <v>4</v>
      </c>
      <c r="AC93" s="214">
        <v>0</v>
      </c>
      <c r="AD93" s="214">
        <v>117</v>
      </c>
      <c r="AE93" s="214">
        <v>97</v>
      </c>
      <c r="AF93" s="214">
        <v>43</v>
      </c>
    </row>
    <row r="94" spans="2:32" ht="30" customHeight="1" x14ac:dyDescent="0.6">
      <c r="B94" s="48" t="s">
        <v>112</v>
      </c>
      <c r="C94" s="214">
        <v>484</v>
      </c>
      <c r="D94" s="214">
        <v>453</v>
      </c>
      <c r="E94" s="214">
        <v>255</v>
      </c>
      <c r="F94" s="214">
        <v>1591</v>
      </c>
      <c r="G94" s="214">
        <v>1835</v>
      </c>
      <c r="H94" s="214">
        <v>307</v>
      </c>
      <c r="I94" s="214">
        <v>9488</v>
      </c>
      <c r="J94" s="214">
        <v>9846</v>
      </c>
      <c r="K94" s="214">
        <v>5413</v>
      </c>
      <c r="L94" s="214">
        <v>4</v>
      </c>
      <c r="M94" s="214">
        <v>0</v>
      </c>
      <c r="N94" s="214">
        <v>14</v>
      </c>
      <c r="O94" s="214">
        <v>9</v>
      </c>
      <c r="P94" s="214">
        <v>0</v>
      </c>
      <c r="Q94" s="214">
        <v>26</v>
      </c>
      <c r="R94" s="214">
        <v>7</v>
      </c>
      <c r="S94" s="214">
        <v>67</v>
      </c>
      <c r="T94" s="214">
        <v>0</v>
      </c>
      <c r="U94" s="214">
        <v>17645</v>
      </c>
      <c r="V94" s="214">
        <v>18776</v>
      </c>
      <c r="W94" s="214">
        <v>9461</v>
      </c>
      <c r="X94" s="214">
        <v>0</v>
      </c>
      <c r="Y94" s="214">
        <v>0</v>
      </c>
      <c r="Z94" s="214">
        <v>0</v>
      </c>
      <c r="AA94" s="214">
        <v>11</v>
      </c>
      <c r="AB94" s="214">
        <v>0</v>
      </c>
      <c r="AC94" s="214">
        <v>0</v>
      </c>
      <c r="AD94" s="214">
        <v>33</v>
      </c>
      <c r="AE94" s="214">
        <v>40</v>
      </c>
      <c r="AF94" s="214">
        <v>0</v>
      </c>
    </row>
    <row r="95" spans="2:32" ht="30" customHeight="1" x14ac:dyDescent="0.6">
      <c r="B95" s="48" t="s">
        <v>113</v>
      </c>
      <c r="C95" s="215">
        <v>4617</v>
      </c>
      <c r="D95" s="215">
        <v>4032</v>
      </c>
      <c r="E95" s="215">
        <v>3812</v>
      </c>
      <c r="F95" s="215">
        <v>16735</v>
      </c>
      <c r="G95" s="215">
        <v>17979</v>
      </c>
      <c r="H95" s="215">
        <v>17498</v>
      </c>
      <c r="I95" s="215">
        <v>151452</v>
      </c>
      <c r="J95" s="215">
        <v>149710</v>
      </c>
      <c r="K95" s="215">
        <v>158062</v>
      </c>
      <c r="L95" s="215">
        <v>293</v>
      </c>
      <c r="M95" s="215">
        <v>114</v>
      </c>
      <c r="N95" s="215">
        <v>159</v>
      </c>
      <c r="O95" s="215">
        <v>291</v>
      </c>
      <c r="P95" s="215">
        <v>135</v>
      </c>
      <c r="Q95" s="215">
        <v>94</v>
      </c>
      <c r="R95" s="215">
        <v>241</v>
      </c>
      <c r="S95" s="215">
        <v>390</v>
      </c>
      <c r="T95" s="215">
        <v>313</v>
      </c>
      <c r="U95" s="215">
        <v>159301</v>
      </c>
      <c r="V95" s="215">
        <v>167995</v>
      </c>
      <c r="W95" s="215">
        <v>265481</v>
      </c>
      <c r="X95" s="215">
        <v>55</v>
      </c>
      <c r="Y95" s="215">
        <v>46</v>
      </c>
      <c r="Z95" s="215">
        <v>87</v>
      </c>
      <c r="AA95" s="215">
        <v>178</v>
      </c>
      <c r="AB95" s="215">
        <v>118</v>
      </c>
      <c r="AC95" s="215">
        <v>86</v>
      </c>
      <c r="AD95" s="215">
        <v>615</v>
      </c>
      <c r="AE95" s="215">
        <v>371</v>
      </c>
      <c r="AF95" s="215">
        <v>235</v>
      </c>
    </row>
    <row r="96" spans="2:32" ht="30" customHeight="1" x14ac:dyDescent="0.6">
      <c r="B96" s="29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2:32" ht="30" customHeight="1" x14ac:dyDescent="0.6">
      <c r="B97" s="29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2:32" ht="30" customHeight="1" x14ac:dyDescent="0.6">
      <c r="B98" s="2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</row>
    <row r="99" spans="2:32" ht="30" customHeight="1" x14ac:dyDescent="0.6">
      <c r="B99" s="23" t="s">
        <v>101</v>
      </c>
      <c r="C99" s="299" t="s">
        <v>69</v>
      </c>
      <c r="D99" s="300"/>
      <c r="E99" s="301"/>
      <c r="F99" s="299" t="s">
        <v>70</v>
      </c>
      <c r="G99" s="300"/>
      <c r="H99" s="301"/>
      <c r="I99" s="299" t="s">
        <v>83</v>
      </c>
      <c r="J99" s="300"/>
      <c r="K99" s="301"/>
      <c r="L99" s="299" t="s">
        <v>44</v>
      </c>
      <c r="M99" s="300"/>
      <c r="N99" s="301"/>
      <c r="O99" s="299" t="s">
        <v>87</v>
      </c>
      <c r="P99" s="300"/>
      <c r="Q99" s="301"/>
      <c r="R99" s="299" t="s">
        <v>90</v>
      </c>
      <c r="S99" s="300"/>
      <c r="T99" s="301"/>
      <c r="U99" s="299" t="s">
        <v>13</v>
      </c>
      <c r="V99" s="300"/>
      <c r="W99" s="301"/>
      <c r="X99" s="299" t="s">
        <v>98</v>
      </c>
      <c r="Y99" s="300"/>
      <c r="Z99" s="301"/>
      <c r="AA99" s="299" t="s">
        <v>81</v>
      </c>
      <c r="AB99" s="300"/>
      <c r="AC99" s="301"/>
      <c r="AD99" s="299" t="s">
        <v>42</v>
      </c>
      <c r="AE99" s="300"/>
      <c r="AF99" s="301"/>
    </row>
    <row r="100" spans="2:32" ht="30" customHeight="1" x14ac:dyDescent="0.6">
      <c r="B100" s="24"/>
      <c r="C100" s="218"/>
      <c r="D100" s="219"/>
      <c r="E100" s="218"/>
      <c r="F100" s="218"/>
      <c r="G100" s="219"/>
      <c r="H100" s="218"/>
      <c r="I100" s="218"/>
      <c r="J100" s="219"/>
      <c r="K100" s="218"/>
      <c r="L100" s="218"/>
      <c r="M100" s="219"/>
      <c r="N100" s="218"/>
      <c r="O100" s="218"/>
      <c r="P100" s="219"/>
      <c r="Q100" s="218"/>
      <c r="R100" s="218"/>
      <c r="S100" s="219"/>
      <c r="T100" s="218"/>
      <c r="U100" s="218"/>
      <c r="V100" s="219"/>
      <c r="W100" s="218"/>
      <c r="X100" s="218"/>
      <c r="Y100" s="219"/>
      <c r="Z100" s="218"/>
      <c r="AA100" s="218"/>
      <c r="AB100" s="219"/>
      <c r="AC100" s="218"/>
      <c r="AD100" s="218"/>
      <c r="AE100" s="219"/>
      <c r="AF100" s="218"/>
    </row>
    <row r="101" spans="2:32" ht="30" customHeight="1" x14ac:dyDescent="0.6">
      <c r="B101" s="25"/>
      <c r="C101" s="26">
        <v>2015</v>
      </c>
      <c r="D101" s="26">
        <v>2016</v>
      </c>
      <c r="E101" s="26">
        <v>2017</v>
      </c>
      <c r="F101" s="26">
        <v>2015</v>
      </c>
      <c r="G101" s="26">
        <v>2016</v>
      </c>
      <c r="H101" s="26">
        <v>2017</v>
      </c>
      <c r="I101" s="26">
        <v>2015</v>
      </c>
      <c r="J101" s="26">
        <v>2016</v>
      </c>
      <c r="K101" s="26">
        <v>2017</v>
      </c>
      <c r="L101" s="26">
        <v>2015</v>
      </c>
      <c r="M101" s="26">
        <v>2016</v>
      </c>
      <c r="N101" s="26">
        <v>2017</v>
      </c>
      <c r="O101" s="26">
        <v>2015</v>
      </c>
      <c r="P101" s="26">
        <v>2016</v>
      </c>
      <c r="Q101" s="26">
        <v>2017</v>
      </c>
      <c r="R101" s="26">
        <v>2015</v>
      </c>
      <c r="S101" s="26">
        <v>2016</v>
      </c>
      <c r="T101" s="26">
        <v>2017</v>
      </c>
      <c r="U101" s="26">
        <v>2015</v>
      </c>
      <c r="V101" s="26">
        <v>2016</v>
      </c>
      <c r="W101" s="26">
        <v>2017</v>
      </c>
      <c r="X101" s="26">
        <v>2015</v>
      </c>
      <c r="Y101" s="26">
        <v>2016</v>
      </c>
      <c r="Z101" s="26">
        <v>2017</v>
      </c>
      <c r="AA101" s="26">
        <v>2015</v>
      </c>
      <c r="AB101" s="26">
        <v>2016</v>
      </c>
      <c r="AC101" s="26">
        <v>2017</v>
      </c>
      <c r="AD101" s="26">
        <v>2015</v>
      </c>
      <c r="AE101" s="26">
        <v>2016</v>
      </c>
      <c r="AF101" s="26">
        <v>2017</v>
      </c>
    </row>
    <row r="102" spans="2:32" ht="30" customHeight="1" x14ac:dyDescent="0.6">
      <c r="B102" s="47" t="s">
        <v>102</v>
      </c>
      <c r="C102" s="214">
        <v>4</v>
      </c>
      <c r="D102" s="214">
        <v>0</v>
      </c>
      <c r="E102" s="214">
        <v>3</v>
      </c>
      <c r="F102" s="214">
        <v>0</v>
      </c>
      <c r="G102" s="214">
        <v>15</v>
      </c>
      <c r="H102" s="214">
        <v>27</v>
      </c>
      <c r="I102" s="214">
        <v>0</v>
      </c>
      <c r="J102" s="214">
        <v>28</v>
      </c>
      <c r="K102" s="214">
        <v>11</v>
      </c>
      <c r="L102" s="214">
        <v>6</v>
      </c>
      <c r="M102" s="214">
        <v>14</v>
      </c>
      <c r="N102" s="214">
        <v>25</v>
      </c>
      <c r="O102" s="214">
        <v>0</v>
      </c>
      <c r="P102" s="214">
        <v>0</v>
      </c>
      <c r="Q102" s="214">
        <v>0</v>
      </c>
      <c r="R102" s="214">
        <v>149</v>
      </c>
      <c r="S102" s="214">
        <v>4</v>
      </c>
      <c r="T102" s="214">
        <v>0</v>
      </c>
      <c r="U102" s="214">
        <v>3337</v>
      </c>
      <c r="V102" s="214">
        <v>1860</v>
      </c>
      <c r="W102" s="214">
        <v>3218</v>
      </c>
      <c r="X102" s="214">
        <v>0</v>
      </c>
      <c r="Y102" s="214">
        <v>0</v>
      </c>
      <c r="Z102" s="214">
        <v>0</v>
      </c>
      <c r="AA102" s="214">
        <v>0</v>
      </c>
      <c r="AB102" s="214">
        <v>0</v>
      </c>
      <c r="AC102" s="214">
        <v>0</v>
      </c>
      <c r="AD102" s="214">
        <v>28</v>
      </c>
      <c r="AE102" s="214">
        <v>33</v>
      </c>
      <c r="AF102" s="214">
        <v>26</v>
      </c>
    </row>
    <row r="103" spans="2:32" ht="30" customHeight="1" x14ac:dyDescent="0.6">
      <c r="B103" s="48" t="s">
        <v>103</v>
      </c>
      <c r="C103" s="214">
        <v>32</v>
      </c>
      <c r="D103" s="214">
        <v>2</v>
      </c>
      <c r="E103" s="214">
        <v>45</v>
      </c>
      <c r="F103" s="214">
        <v>0</v>
      </c>
      <c r="G103" s="214">
        <v>41</v>
      </c>
      <c r="H103" s="214">
        <v>43</v>
      </c>
      <c r="I103" s="214">
        <v>23</v>
      </c>
      <c r="J103" s="214">
        <v>48</v>
      </c>
      <c r="K103" s="214">
        <v>44</v>
      </c>
      <c r="L103" s="214">
        <v>102</v>
      </c>
      <c r="M103" s="214">
        <v>126</v>
      </c>
      <c r="N103" s="214">
        <v>8</v>
      </c>
      <c r="O103" s="214">
        <v>0</v>
      </c>
      <c r="P103" s="214">
        <v>4</v>
      </c>
      <c r="Q103" s="214">
        <v>0</v>
      </c>
      <c r="R103" s="214">
        <v>212</v>
      </c>
      <c r="S103" s="214">
        <v>23</v>
      </c>
      <c r="T103" s="214">
        <v>0</v>
      </c>
      <c r="U103" s="214">
        <v>3396</v>
      </c>
      <c r="V103" s="214">
        <v>4051</v>
      </c>
      <c r="W103" s="214">
        <v>3275</v>
      </c>
      <c r="X103" s="214">
        <v>0</v>
      </c>
      <c r="Y103" s="214">
        <v>0</v>
      </c>
      <c r="Z103" s="214">
        <v>0</v>
      </c>
      <c r="AA103" s="214">
        <v>0</v>
      </c>
      <c r="AB103" s="214">
        <v>0</v>
      </c>
      <c r="AC103" s="214">
        <v>0</v>
      </c>
      <c r="AD103" s="214">
        <v>39</v>
      </c>
      <c r="AE103" s="214">
        <v>63</v>
      </c>
      <c r="AF103" s="214">
        <v>33</v>
      </c>
    </row>
    <row r="104" spans="2:32" ht="30" customHeight="1" x14ac:dyDescent="0.6">
      <c r="B104" s="48" t="s">
        <v>104</v>
      </c>
      <c r="C104" s="214">
        <v>33</v>
      </c>
      <c r="D104" s="214">
        <v>0</v>
      </c>
      <c r="E104" s="214">
        <v>4</v>
      </c>
      <c r="F104" s="214">
        <v>0</v>
      </c>
      <c r="G104" s="214">
        <v>0</v>
      </c>
      <c r="H104" s="214">
        <v>45</v>
      </c>
      <c r="I104" s="214">
        <v>0</v>
      </c>
      <c r="J104" s="214">
        <v>0</v>
      </c>
      <c r="K104" s="214">
        <v>0</v>
      </c>
      <c r="L104" s="214">
        <v>0</v>
      </c>
      <c r="M104" s="214">
        <v>47</v>
      </c>
      <c r="N104" s="214">
        <v>63</v>
      </c>
      <c r="O104" s="214">
        <v>0</v>
      </c>
      <c r="P104" s="214">
        <v>0</v>
      </c>
      <c r="Q104" s="214">
        <v>0</v>
      </c>
      <c r="R104" s="214">
        <v>193</v>
      </c>
      <c r="S104" s="214">
        <v>0</v>
      </c>
      <c r="T104" s="214">
        <v>0</v>
      </c>
      <c r="U104" s="214">
        <v>4607</v>
      </c>
      <c r="V104" s="214">
        <v>2711</v>
      </c>
      <c r="W104" s="214">
        <v>3051</v>
      </c>
      <c r="X104" s="214">
        <v>0</v>
      </c>
      <c r="Y104" s="214">
        <v>0</v>
      </c>
      <c r="Z104" s="214">
        <v>0</v>
      </c>
      <c r="AA104" s="214">
        <v>0</v>
      </c>
      <c r="AB104" s="214">
        <v>0</v>
      </c>
      <c r="AC104" s="214">
        <v>0</v>
      </c>
      <c r="AD104" s="214">
        <v>129</v>
      </c>
      <c r="AE104" s="214">
        <v>179</v>
      </c>
      <c r="AF104" s="214">
        <v>29</v>
      </c>
    </row>
    <row r="105" spans="2:32" ht="30" customHeight="1" x14ac:dyDescent="0.6">
      <c r="B105" s="48" t="s">
        <v>105</v>
      </c>
      <c r="C105" s="214">
        <v>30</v>
      </c>
      <c r="D105" s="214">
        <v>15</v>
      </c>
      <c r="E105" s="214">
        <v>0</v>
      </c>
      <c r="F105" s="214">
        <v>0</v>
      </c>
      <c r="G105" s="214">
        <v>0</v>
      </c>
      <c r="H105" s="214">
        <v>0</v>
      </c>
      <c r="I105" s="214">
        <v>0</v>
      </c>
      <c r="J105" s="214">
        <v>0</v>
      </c>
      <c r="K105" s="214">
        <v>0</v>
      </c>
      <c r="L105" s="214">
        <v>43</v>
      </c>
      <c r="M105" s="214">
        <v>95</v>
      </c>
      <c r="N105" s="214">
        <v>36</v>
      </c>
      <c r="O105" s="214">
        <v>0</v>
      </c>
      <c r="P105" s="214">
        <v>0</v>
      </c>
      <c r="Q105" s="214">
        <v>0</v>
      </c>
      <c r="R105" s="214">
        <v>140</v>
      </c>
      <c r="S105" s="214">
        <v>0</v>
      </c>
      <c r="T105" s="214">
        <v>0</v>
      </c>
      <c r="U105" s="214">
        <v>1471</v>
      </c>
      <c r="V105" s="214">
        <v>2665</v>
      </c>
      <c r="W105" s="214">
        <v>2755</v>
      </c>
      <c r="X105" s="214">
        <v>0</v>
      </c>
      <c r="Y105" s="214">
        <v>0</v>
      </c>
      <c r="Z105" s="214">
        <v>0</v>
      </c>
      <c r="AA105" s="214">
        <v>0</v>
      </c>
      <c r="AB105" s="214">
        <v>7</v>
      </c>
      <c r="AC105" s="214">
        <v>0</v>
      </c>
      <c r="AD105" s="214">
        <v>69</v>
      </c>
      <c r="AE105" s="214">
        <v>24</v>
      </c>
      <c r="AF105" s="214">
        <v>73</v>
      </c>
    </row>
    <row r="106" spans="2:32" ht="30" customHeight="1" x14ac:dyDescent="0.6">
      <c r="B106" s="48" t="s">
        <v>106</v>
      </c>
      <c r="C106" s="214">
        <v>0</v>
      </c>
      <c r="D106" s="214">
        <v>11</v>
      </c>
      <c r="E106" s="214">
        <v>2</v>
      </c>
      <c r="F106" s="214">
        <v>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73</v>
      </c>
      <c r="M106" s="214">
        <v>47</v>
      </c>
      <c r="N106" s="214">
        <v>102</v>
      </c>
      <c r="O106" s="214">
        <v>0</v>
      </c>
      <c r="P106" s="214">
        <v>0</v>
      </c>
      <c r="Q106" s="214">
        <v>0</v>
      </c>
      <c r="R106" s="214">
        <v>291</v>
      </c>
      <c r="S106" s="214">
        <v>0</v>
      </c>
      <c r="T106" s="214">
        <v>0</v>
      </c>
      <c r="U106" s="214">
        <v>4317</v>
      </c>
      <c r="V106" s="214">
        <v>2483</v>
      </c>
      <c r="W106" s="214">
        <v>3399</v>
      </c>
      <c r="X106" s="214">
        <v>0</v>
      </c>
      <c r="Y106" s="214">
        <v>0</v>
      </c>
      <c r="Z106" s="214">
        <v>0</v>
      </c>
      <c r="AA106" s="214">
        <v>0</v>
      </c>
      <c r="AB106" s="214">
        <v>0</v>
      </c>
      <c r="AC106" s="214">
        <v>0</v>
      </c>
      <c r="AD106" s="214">
        <v>41</v>
      </c>
      <c r="AE106" s="214">
        <v>56</v>
      </c>
      <c r="AF106" s="214">
        <v>130</v>
      </c>
    </row>
    <row r="107" spans="2:32" ht="30" customHeight="1" x14ac:dyDescent="0.6">
      <c r="B107" s="48" t="s">
        <v>107</v>
      </c>
      <c r="C107" s="214">
        <v>0</v>
      </c>
      <c r="D107" s="214">
        <v>0</v>
      </c>
      <c r="E107" s="214">
        <v>2</v>
      </c>
      <c r="F107" s="214">
        <v>0</v>
      </c>
      <c r="G107" s="214">
        <v>0</v>
      </c>
      <c r="H107" s="214">
        <v>0</v>
      </c>
      <c r="I107" s="214">
        <v>0</v>
      </c>
      <c r="J107" s="214">
        <v>0</v>
      </c>
      <c r="K107" s="214">
        <v>0</v>
      </c>
      <c r="L107" s="214">
        <v>161</v>
      </c>
      <c r="M107" s="214">
        <v>85</v>
      </c>
      <c r="N107" s="214">
        <v>42</v>
      </c>
      <c r="O107" s="214">
        <v>0</v>
      </c>
      <c r="P107" s="214">
        <v>0</v>
      </c>
      <c r="Q107" s="214">
        <v>0</v>
      </c>
      <c r="R107" s="214">
        <v>20</v>
      </c>
      <c r="S107" s="214">
        <v>0</v>
      </c>
      <c r="T107" s="214">
        <v>0</v>
      </c>
      <c r="U107" s="214">
        <v>4927</v>
      </c>
      <c r="V107" s="214">
        <v>2031</v>
      </c>
      <c r="W107" s="214">
        <v>3295</v>
      </c>
      <c r="X107" s="214">
        <v>0</v>
      </c>
      <c r="Y107" s="214">
        <v>0</v>
      </c>
      <c r="Z107" s="214">
        <v>0</v>
      </c>
      <c r="AA107" s="214">
        <v>0</v>
      </c>
      <c r="AB107" s="214">
        <v>0</v>
      </c>
      <c r="AC107" s="214">
        <v>0</v>
      </c>
      <c r="AD107" s="214">
        <v>115</v>
      </c>
      <c r="AE107" s="214">
        <v>84</v>
      </c>
      <c r="AF107" s="214">
        <v>67</v>
      </c>
    </row>
    <row r="108" spans="2:32" ht="30" customHeight="1" x14ac:dyDescent="0.6">
      <c r="B108" s="48" t="s">
        <v>108</v>
      </c>
      <c r="C108" s="214">
        <v>23</v>
      </c>
      <c r="D108" s="214">
        <v>6</v>
      </c>
      <c r="E108" s="214">
        <v>4</v>
      </c>
      <c r="F108" s="214">
        <v>0</v>
      </c>
      <c r="G108" s="214">
        <v>0</v>
      </c>
      <c r="H108" s="214">
        <v>0</v>
      </c>
      <c r="I108" s="214">
        <v>0</v>
      </c>
      <c r="J108" s="214">
        <v>0</v>
      </c>
      <c r="K108" s="214">
        <v>0</v>
      </c>
      <c r="L108" s="214">
        <v>137</v>
      </c>
      <c r="M108" s="214">
        <v>186</v>
      </c>
      <c r="N108" s="214">
        <v>121</v>
      </c>
      <c r="O108" s="214">
        <v>0</v>
      </c>
      <c r="P108" s="214">
        <v>0</v>
      </c>
      <c r="Q108" s="214">
        <v>2</v>
      </c>
      <c r="R108" s="214">
        <v>0</v>
      </c>
      <c r="S108" s="214">
        <v>0</v>
      </c>
      <c r="T108" s="214">
        <v>0</v>
      </c>
      <c r="U108" s="214">
        <v>5079</v>
      </c>
      <c r="V108" s="214">
        <v>3642</v>
      </c>
      <c r="W108" s="214">
        <v>1630</v>
      </c>
      <c r="X108" s="214">
        <v>0</v>
      </c>
      <c r="Y108" s="214">
        <v>0</v>
      </c>
      <c r="Z108" s="214">
        <v>0</v>
      </c>
      <c r="AA108" s="214">
        <v>0</v>
      </c>
      <c r="AB108" s="214">
        <v>0</v>
      </c>
      <c r="AC108" s="214">
        <v>0</v>
      </c>
      <c r="AD108" s="214">
        <v>77</v>
      </c>
      <c r="AE108" s="214">
        <v>121</v>
      </c>
      <c r="AF108" s="214">
        <v>204</v>
      </c>
    </row>
    <row r="109" spans="2:32" ht="30" customHeight="1" x14ac:dyDescent="0.6">
      <c r="B109" s="48" t="s">
        <v>109</v>
      </c>
      <c r="C109" s="214">
        <v>25</v>
      </c>
      <c r="D109" s="214">
        <v>2</v>
      </c>
      <c r="E109" s="214">
        <v>48</v>
      </c>
      <c r="F109" s="214">
        <v>0</v>
      </c>
      <c r="G109" s="214">
        <v>0</v>
      </c>
      <c r="H109" s="214">
        <v>0</v>
      </c>
      <c r="I109" s="214">
        <v>14</v>
      </c>
      <c r="J109" s="214">
        <v>0</v>
      </c>
      <c r="K109" s="214">
        <v>0</v>
      </c>
      <c r="L109" s="214">
        <v>217</v>
      </c>
      <c r="M109" s="214">
        <v>160</v>
      </c>
      <c r="N109" s="214">
        <v>114</v>
      </c>
      <c r="O109" s="214">
        <v>0</v>
      </c>
      <c r="P109" s="214">
        <v>0</v>
      </c>
      <c r="Q109" s="214">
        <v>0</v>
      </c>
      <c r="R109" s="214">
        <v>48</v>
      </c>
      <c r="S109" s="214">
        <v>0</v>
      </c>
      <c r="T109" s="214">
        <v>0</v>
      </c>
      <c r="U109" s="214">
        <v>2776</v>
      </c>
      <c r="V109" s="214">
        <v>2432</v>
      </c>
      <c r="W109" s="214">
        <v>2648</v>
      </c>
      <c r="X109" s="214">
        <v>0</v>
      </c>
      <c r="Y109" s="214">
        <v>0</v>
      </c>
      <c r="Z109" s="214">
        <v>48</v>
      </c>
      <c r="AA109" s="214">
        <v>0</v>
      </c>
      <c r="AB109" s="214">
        <v>0</v>
      </c>
      <c r="AC109" s="214">
        <v>0</v>
      </c>
      <c r="AD109" s="214">
        <v>20</v>
      </c>
      <c r="AE109" s="214">
        <v>113</v>
      </c>
      <c r="AF109" s="214">
        <v>93</v>
      </c>
    </row>
    <row r="110" spans="2:32" ht="30" customHeight="1" x14ac:dyDescent="0.6">
      <c r="B110" s="48" t="s">
        <v>125</v>
      </c>
      <c r="C110" s="214">
        <v>3</v>
      </c>
      <c r="D110" s="214">
        <v>5</v>
      </c>
      <c r="E110" s="214">
        <v>16</v>
      </c>
      <c r="F110" s="214">
        <v>0</v>
      </c>
      <c r="G110" s="214">
        <v>0</v>
      </c>
      <c r="H110" s="214">
        <v>21</v>
      </c>
      <c r="I110" s="214">
        <v>0</v>
      </c>
      <c r="J110" s="214">
        <v>0</v>
      </c>
      <c r="K110" s="214">
        <v>0</v>
      </c>
      <c r="L110" s="214">
        <v>14</v>
      </c>
      <c r="M110" s="214">
        <v>198</v>
      </c>
      <c r="N110" s="214">
        <v>96</v>
      </c>
      <c r="O110" s="214">
        <v>3</v>
      </c>
      <c r="P110" s="214">
        <v>0</v>
      </c>
      <c r="Q110" s="214">
        <v>0</v>
      </c>
      <c r="R110" s="214">
        <v>6</v>
      </c>
      <c r="S110" s="214">
        <v>0</v>
      </c>
      <c r="T110" s="214">
        <v>0</v>
      </c>
      <c r="U110" s="214">
        <v>4881</v>
      </c>
      <c r="V110" s="214">
        <v>5119</v>
      </c>
      <c r="W110" s="214">
        <v>3612</v>
      </c>
      <c r="X110" s="214">
        <v>0</v>
      </c>
      <c r="Y110" s="214">
        <v>0</v>
      </c>
      <c r="Z110" s="214">
        <v>0</v>
      </c>
      <c r="AA110" s="214">
        <v>0</v>
      </c>
      <c r="AB110" s="214">
        <v>0</v>
      </c>
      <c r="AC110" s="214">
        <v>0</v>
      </c>
      <c r="AD110" s="214">
        <v>107</v>
      </c>
      <c r="AE110" s="214">
        <v>210</v>
      </c>
      <c r="AF110" s="214">
        <v>42</v>
      </c>
    </row>
    <row r="111" spans="2:32" ht="30" customHeight="1" x14ac:dyDescent="0.6">
      <c r="B111" s="48" t="s">
        <v>110</v>
      </c>
      <c r="C111" s="214">
        <v>0</v>
      </c>
      <c r="D111" s="214">
        <v>0</v>
      </c>
      <c r="E111" s="214">
        <v>14</v>
      </c>
      <c r="F111" s="214">
        <v>0</v>
      </c>
      <c r="G111" s="214">
        <v>0</v>
      </c>
      <c r="H111" s="214">
        <v>109</v>
      </c>
      <c r="I111" s="214">
        <v>0</v>
      </c>
      <c r="J111" s="214">
        <v>0</v>
      </c>
      <c r="K111" s="214">
        <v>19</v>
      </c>
      <c r="L111" s="214">
        <v>12</v>
      </c>
      <c r="M111" s="214">
        <v>0</v>
      </c>
      <c r="N111" s="214">
        <v>126</v>
      </c>
      <c r="O111" s="214">
        <v>0</v>
      </c>
      <c r="P111" s="214">
        <v>0</v>
      </c>
      <c r="Q111" s="214">
        <v>2</v>
      </c>
      <c r="R111" s="214">
        <v>0</v>
      </c>
      <c r="S111" s="214">
        <v>0</v>
      </c>
      <c r="T111" s="214">
        <v>0</v>
      </c>
      <c r="U111" s="214">
        <v>2850</v>
      </c>
      <c r="V111" s="214">
        <v>2327</v>
      </c>
      <c r="W111" s="214">
        <v>1448</v>
      </c>
      <c r="X111" s="214">
        <v>0</v>
      </c>
      <c r="Y111" s="214">
        <v>0</v>
      </c>
      <c r="Z111" s="214">
        <v>0</v>
      </c>
      <c r="AA111" s="214">
        <v>0</v>
      </c>
      <c r="AB111" s="214">
        <v>0</v>
      </c>
      <c r="AC111" s="214">
        <v>0</v>
      </c>
      <c r="AD111" s="214">
        <v>85</v>
      </c>
      <c r="AE111" s="214">
        <v>62</v>
      </c>
      <c r="AF111" s="214">
        <v>111</v>
      </c>
    </row>
    <row r="112" spans="2:32" ht="30" customHeight="1" x14ac:dyDescent="0.6">
      <c r="B112" s="48" t="s">
        <v>111</v>
      </c>
      <c r="C112" s="214">
        <v>0</v>
      </c>
      <c r="D112" s="214">
        <v>0</v>
      </c>
      <c r="E112" s="214">
        <v>14</v>
      </c>
      <c r="F112" s="214">
        <v>0</v>
      </c>
      <c r="G112" s="214">
        <v>0</v>
      </c>
      <c r="H112" s="214">
        <v>16</v>
      </c>
      <c r="I112" s="214">
        <v>27</v>
      </c>
      <c r="J112" s="214">
        <v>19</v>
      </c>
      <c r="K112" s="214">
        <v>0</v>
      </c>
      <c r="L112" s="214">
        <v>102</v>
      </c>
      <c r="M112" s="214">
        <v>4</v>
      </c>
      <c r="N112" s="214">
        <v>81</v>
      </c>
      <c r="O112" s="214">
        <v>2</v>
      </c>
      <c r="P112" s="214">
        <v>0</v>
      </c>
      <c r="Q112" s="214">
        <v>0</v>
      </c>
      <c r="R112" s="214">
        <v>85</v>
      </c>
      <c r="S112" s="214">
        <v>0</v>
      </c>
      <c r="T112" s="214">
        <v>0</v>
      </c>
      <c r="U112" s="214">
        <v>3262</v>
      </c>
      <c r="V112" s="214">
        <v>2813</v>
      </c>
      <c r="W112" s="214">
        <v>3391</v>
      </c>
      <c r="X112" s="214">
        <v>0</v>
      </c>
      <c r="Y112" s="214">
        <v>0</v>
      </c>
      <c r="Z112" s="214">
        <v>0</v>
      </c>
      <c r="AA112" s="214">
        <v>35</v>
      </c>
      <c r="AB112" s="214">
        <v>0</v>
      </c>
      <c r="AC112" s="214">
        <v>0</v>
      </c>
      <c r="AD112" s="214">
        <v>163</v>
      </c>
      <c r="AE112" s="214">
        <v>155</v>
      </c>
      <c r="AF112" s="214">
        <v>76</v>
      </c>
    </row>
    <row r="113" spans="2:32" ht="30" customHeight="1" x14ac:dyDescent="0.6">
      <c r="B113" s="48" t="s">
        <v>112</v>
      </c>
      <c r="C113" s="214">
        <v>4</v>
      </c>
      <c r="D113" s="214">
        <v>0</v>
      </c>
      <c r="E113" s="214">
        <v>2</v>
      </c>
      <c r="F113" s="214">
        <v>0</v>
      </c>
      <c r="G113" s="214">
        <v>20</v>
      </c>
      <c r="H113" s="214">
        <v>19</v>
      </c>
      <c r="I113" s="214">
        <v>16</v>
      </c>
      <c r="J113" s="214">
        <v>0</v>
      </c>
      <c r="K113" s="214">
        <v>0</v>
      </c>
      <c r="L113" s="214">
        <v>141</v>
      </c>
      <c r="M113" s="214">
        <v>37</v>
      </c>
      <c r="N113" s="214">
        <v>13</v>
      </c>
      <c r="O113" s="214">
        <v>0</v>
      </c>
      <c r="P113" s="214">
        <v>0</v>
      </c>
      <c r="Q113" s="214">
        <v>0</v>
      </c>
      <c r="R113" s="214">
        <v>11</v>
      </c>
      <c r="S113" s="214">
        <v>0</v>
      </c>
      <c r="T113" s="214">
        <v>0</v>
      </c>
      <c r="U113" s="214">
        <v>5757</v>
      </c>
      <c r="V113" s="214">
        <v>5208</v>
      </c>
      <c r="W113" s="214">
        <v>2560</v>
      </c>
      <c r="X113" s="214">
        <v>0</v>
      </c>
      <c r="Y113" s="214">
        <v>0</v>
      </c>
      <c r="Z113" s="214">
        <v>0</v>
      </c>
      <c r="AA113" s="214">
        <v>0</v>
      </c>
      <c r="AB113" s="214">
        <v>0</v>
      </c>
      <c r="AC113" s="214">
        <v>0</v>
      </c>
      <c r="AD113" s="214">
        <v>66</v>
      </c>
      <c r="AE113" s="214">
        <v>57</v>
      </c>
      <c r="AF113" s="214">
        <v>22</v>
      </c>
    </row>
    <row r="114" spans="2:32" ht="30" customHeight="1" x14ac:dyDescent="0.6">
      <c r="B114" s="48" t="s">
        <v>113</v>
      </c>
      <c r="C114" s="215">
        <v>154</v>
      </c>
      <c r="D114" s="215">
        <v>41</v>
      </c>
      <c r="E114" s="215">
        <v>154</v>
      </c>
      <c r="F114" s="215">
        <v>0</v>
      </c>
      <c r="G114" s="215">
        <v>76</v>
      </c>
      <c r="H114" s="215">
        <v>280</v>
      </c>
      <c r="I114" s="215">
        <v>80</v>
      </c>
      <c r="J114" s="215">
        <v>95</v>
      </c>
      <c r="K114" s="215">
        <v>74</v>
      </c>
      <c r="L114" s="215">
        <v>1008</v>
      </c>
      <c r="M114" s="215">
        <v>999</v>
      </c>
      <c r="N114" s="215">
        <v>827</v>
      </c>
      <c r="O114" s="215">
        <v>5</v>
      </c>
      <c r="P114" s="215">
        <v>4</v>
      </c>
      <c r="Q114" s="215">
        <v>4</v>
      </c>
      <c r="R114" s="215">
        <v>1155</v>
      </c>
      <c r="S114" s="215">
        <v>27</v>
      </c>
      <c r="T114" s="215">
        <v>0</v>
      </c>
      <c r="U114" s="215">
        <v>46660</v>
      </c>
      <c r="V114" s="215">
        <v>37342</v>
      </c>
      <c r="W114" s="215">
        <v>34282</v>
      </c>
      <c r="X114" s="215">
        <v>0</v>
      </c>
      <c r="Y114" s="215">
        <v>0</v>
      </c>
      <c r="Z114" s="215">
        <v>48</v>
      </c>
      <c r="AA114" s="215">
        <v>35</v>
      </c>
      <c r="AB114" s="215">
        <v>7</v>
      </c>
      <c r="AC114" s="215">
        <v>0</v>
      </c>
      <c r="AD114" s="215">
        <v>939</v>
      </c>
      <c r="AE114" s="215">
        <v>1157</v>
      </c>
      <c r="AF114" s="215">
        <v>906</v>
      </c>
    </row>
    <row r="115" spans="2:32" ht="30" customHeight="1" x14ac:dyDescent="0.6">
      <c r="B115" s="2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</row>
    <row r="116" spans="2:32" ht="30" customHeight="1" x14ac:dyDescent="0.6">
      <c r="B116" s="2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</row>
    <row r="117" spans="2:32" ht="30" customHeight="1" x14ac:dyDescent="0.6">
      <c r="B117" s="2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</row>
    <row r="118" spans="2:32" ht="30" customHeight="1" x14ac:dyDescent="0.6">
      <c r="B118" s="23" t="s">
        <v>101</v>
      </c>
      <c r="C118" s="299" t="s">
        <v>95</v>
      </c>
      <c r="D118" s="300"/>
      <c r="E118" s="301"/>
      <c r="F118" s="299" t="s">
        <v>93</v>
      </c>
      <c r="G118" s="300"/>
      <c r="H118" s="301"/>
      <c r="I118" s="299" t="s">
        <v>45</v>
      </c>
      <c r="J118" s="300"/>
      <c r="K118" s="301"/>
      <c r="L118" s="299" t="s">
        <v>48</v>
      </c>
      <c r="M118" s="300"/>
      <c r="N118" s="301"/>
      <c r="O118" s="299" t="s">
        <v>47</v>
      </c>
      <c r="P118" s="300"/>
      <c r="Q118" s="301"/>
      <c r="R118" s="299" t="s">
        <v>30</v>
      </c>
      <c r="S118" s="300"/>
      <c r="T118" s="301"/>
      <c r="U118" s="299" t="s">
        <v>97</v>
      </c>
      <c r="V118" s="300"/>
      <c r="W118" s="301"/>
      <c r="X118" s="299" t="s">
        <v>2</v>
      </c>
      <c r="Y118" s="300"/>
      <c r="Z118" s="301"/>
      <c r="AA118" s="299" t="s">
        <v>72</v>
      </c>
      <c r="AB118" s="300"/>
      <c r="AC118" s="301"/>
      <c r="AD118" s="299" t="s">
        <v>31</v>
      </c>
      <c r="AE118" s="300"/>
      <c r="AF118" s="301"/>
    </row>
    <row r="119" spans="2:32" ht="30" customHeight="1" x14ac:dyDescent="0.6">
      <c r="B119" s="24"/>
      <c r="C119" s="218"/>
      <c r="D119" s="219"/>
      <c r="E119" s="218"/>
      <c r="F119" s="218"/>
      <c r="G119" s="219"/>
      <c r="H119" s="218"/>
      <c r="I119" s="218"/>
      <c r="J119" s="219"/>
      <c r="K119" s="218"/>
      <c r="L119" s="218"/>
      <c r="M119" s="219"/>
      <c r="N119" s="218"/>
      <c r="O119" s="218"/>
      <c r="P119" s="219"/>
      <c r="Q119" s="218"/>
      <c r="R119" s="218"/>
      <c r="S119" s="219"/>
      <c r="T119" s="218"/>
      <c r="U119" s="218"/>
      <c r="V119" s="219"/>
      <c r="W119" s="218"/>
      <c r="X119" s="218"/>
      <c r="Y119" s="219"/>
      <c r="Z119" s="218"/>
      <c r="AA119" s="218"/>
      <c r="AB119" s="219"/>
      <c r="AC119" s="218"/>
      <c r="AD119" s="218"/>
      <c r="AE119" s="219"/>
      <c r="AF119" s="218"/>
    </row>
    <row r="120" spans="2:32" ht="30" customHeight="1" x14ac:dyDescent="0.6">
      <c r="B120" s="25"/>
      <c r="C120" s="26">
        <v>2015</v>
      </c>
      <c r="D120" s="26">
        <v>2016</v>
      </c>
      <c r="E120" s="26">
        <v>2017</v>
      </c>
      <c r="F120" s="26">
        <v>2015</v>
      </c>
      <c r="G120" s="26">
        <v>2016</v>
      </c>
      <c r="H120" s="26">
        <v>2017</v>
      </c>
      <c r="I120" s="26">
        <v>2015</v>
      </c>
      <c r="J120" s="26">
        <v>2016</v>
      </c>
      <c r="K120" s="26">
        <v>2017</v>
      </c>
      <c r="L120" s="26">
        <v>2015</v>
      </c>
      <c r="M120" s="26">
        <v>2016</v>
      </c>
      <c r="N120" s="26">
        <v>2017</v>
      </c>
      <c r="O120" s="26">
        <v>2015</v>
      </c>
      <c r="P120" s="26">
        <v>2016</v>
      </c>
      <c r="Q120" s="26">
        <v>2017</v>
      </c>
      <c r="R120" s="26">
        <v>2015</v>
      </c>
      <c r="S120" s="26">
        <v>2016</v>
      </c>
      <c r="T120" s="26">
        <v>2017</v>
      </c>
      <c r="U120" s="26">
        <v>2015</v>
      </c>
      <c r="V120" s="26">
        <v>2016</v>
      </c>
      <c r="W120" s="26">
        <v>2017</v>
      </c>
      <c r="X120" s="26">
        <v>2015</v>
      </c>
      <c r="Y120" s="26">
        <v>2016</v>
      </c>
      <c r="Z120" s="26">
        <v>2017</v>
      </c>
      <c r="AA120" s="26">
        <v>2015</v>
      </c>
      <c r="AB120" s="26">
        <v>2016</v>
      </c>
      <c r="AC120" s="26">
        <v>2017</v>
      </c>
      <c r="AD120" s="26">
        <v>2015</v>
      </c>
      <c r="AE120" s="26">
        <v>2016</v>
      </c>
      <c r="AF120" s="26">
        <v>2017</v>
      </c>
    </row>
    <row r="121" spans="2:32" ht="30" customHeight="1" x14ac:dyDescent="0.6">
      <c r="B121" s="47" t="s">
        <v>102</v>
      </c>
      <c r="C121" s="214">
        <v>26</v>
      </c>
      <c r="D121" s="214">
        <v>0</v>
      </c>
      <c r="E121" s="214">
        <v>8</v>
      </c>
      <c r="F121" s="214">
        <v>74</v>
      </c>
      <c r="G121" s="214">
        <v>89</v>
      </c>
      <c r="H121" s="214">
        <v>35</v>
      </c>
      <c r="I121" s="214">
        <v>0</v>
      </c>
      <c r="J121" s="214">
        <v>13</v>
      </c>
      <c r="K121" s="214">
        <v>0</v>
      </c>
      <c r="L121" s="214">
        <v>182</v>
      </c>
      <c r="M121" s="214">
        <v>412</v>
      </c>
      <c r="N121" s="214">
        <v>356</v>
      </c>
      <c r="O121" s="214">
        <v>163</v>
      </c>
      <c r="P121" s="214">
        <v>146</v>
      </c>
      <c r="Q121" s="214">
        <v>312</v>
      </c>
      <c r="R121" s="214">
        <v>34</v>
      </c>
      <c r="S121" s="214">
        <v>17</v>
      </c>
      <c r="T121" s="214">
        <v>7</v>
      </c>
      <c r="U121" s="214">
        <v>4</v>
      </c>
      <c r="V121" s="214">
        <v>10</v>
      </c>
      <c r="W121" s="214">
        <v>0</v>
      </c>
      <c r="X121" s="214">
        <v>534</v>
      </c>
      <c r="Y121" s="214">
        <v>257</v>
      </c>
      <c r="Z121" s="214">
        <v>211</v>
      </c>
      <c r="AA121" s="214">
        <v>6</v>
      </c>
      <c r="AB121" s="214">
        <v>43</v>
      </c>
      <c r="AC121" s="214">
        <v>51</v>
      </c>
      <c r="AD121" s="214">
        <v>806</v>
      </c>
      <c r="AE121" s="214">
        <v>576</v>
      </c>
      <c r="AF121" s="214">
        <v>186</v>
      </c>
    </row>
    <row r="122" spans="2:32" ht="30" customHeight="1" x14ac:dyDescent="0.6">
      <c r="B122" s="48" t="s">
        <v>103</v>
      </c>
      <c r="C122" s="214">
        <v>13</v>
      </c>
      <c r="D122" s="214">
        <v>21</v>
      </c>
      <c r="E122" s="214">
        <v>10</v>
      </c>
      <c r="F122" s="214">
        <v>94</v>
      </c>
      <c r="G122" s="214">
        <v>25</v>
      </c>
      <c r="H122" s="214">
        <v>29</v>
      </c>
      <c r="I122" s="214">
        <v>0</v>
      </c>
      <c r="J122" s="214">
        <v>0</v>
      </c>
      <c r="K122" s="214">
        <v>0</v>
      </c>
      <c r="L122" s="214">
        <v>228</v>
      </c>
      <c r="M122" s="214">
        <v>359</v>
      </c>
      <c r="N122" s="214">
        <v>453</v>
      </c>
      <c r="O122" s="214">
        <v>40</v>
      </c>
      <c r="P122" s="214">
        <v>275</v>
      </c>
      <c r="Q122" s="214">
        <v>227</v>
      </c>
      <c r="R122" s="214">
        <v>2</v>
      </c>
      <c r="S122" s="214">
        <v>8</v>
      </c>
      <c r="T122" s="214">
        <v>61</v>
      </c>
      <c r="U122" s="214">
        <v>2</v>
      </c>
      <c r="V122" s="214">
        <v>80</v>
      </c>
      <c r="W122" s="214">
        <v>0</v>
      </c>
      <c r="X122" s="214">
        <v>352</v>
      </c>
      <c r="Y122" s="214">
        <v>173</v>
      </c>
      <c r="Z122" s="214">
        <v>154</v>
      </c>
      <c r="AA122" s="214">
        <v>0</v>
      </c>
      <c r="AB122" s="214">
        <v>61</v>
      </c>
      <c r="AC122" s="214">
        <v>75</v>
      </c>
      <c r="AD122" s="214">
        <v>179</v>
      </c>
      <c r="AE122" s="214">
        <v>355</v>
      </c>
      <c r="AF122" s="214">
        <v>83</v>
      </c>
    </row>
    <row r="123" spans="2:32" ht="30" customHeight="1" x14ac:dyDescent="0.6">
      <c r="B123" s="48" t="s">
        <v>104</v>
      </c>
      <c r="C123" s="214">
        <v>31</v>
      </c>
      <c r="D123" s="214">
        <v>0</v>
      </c>
      <c r="E123" s="214">
        <v>0</v>
      </c>
      <c r="F123" s="214">
        <v>38</v>
      </c>
      <c r="G123" s="214">
        <v>56</v>
      </c>
      <c r="H123" s="214">
        <v>65</v>
      </c>
      <c r="I123" s="214">
        <v>4</v>
      </c>
      <c r="J123" s="214">
        <v>38</v>
      </c>
      <c r="K123" s="214">
        <v>0</v>
      </c>
      <c r="L123" s="214">
        <v>447</v>
      </c>
      <c r="M123" s="214">
        <v>643</v>
      </c>
      <c r="N123" s="214">
        <v>1224</v>
      </c>
      <c r="O123" s="214">
        <v>67</v>
      </c>
      <c r="P123" s="214">
        <v>49</v>
      </c>
      <c r="Q123" s="214">
        <v>204</v>
      </c>
      <c r="R123" s="214">
        <v>3</v>
      </c>
      <c r="S123" s="214">
        <v>2</v>
      </c>
      <c r="T123" s="214">
        <v>2</v>
      </c>
      <c r="U123" s="214">
        <v>0</v>
      </c>
      <c r="V123" s="214">
        <v>2</v>
      </c>
      <c r="W123" s="214">
        <v>0</v>
      </c>
      <c r="X123" s="214">
        <v>140</v>
      </c>
      <c r="Y123" s="214">
        <v>64</v>
      </c>
      <c r="Z123" s="214">
        <v>77</v>
      </c>
      <c r="AA123" s="214">
        <v>47</v>
      </c>
      <c r="AB123" s="214">
        <v>90</v>
      </c>
      <c r="AC123" s="214">
        <v>93</v>
      </c>
      <c r="AD123" s="214">
        <v>489</v>
      </c>
      <c r="AE123" s="214">
        <v>316</v>
      </c>
      <c r="AF123" s="214">
        <v>469</v>
      </c>
    </row>
    <row r="124" spans="2:32" ht="30" customHeight="1" x14ac:dyDescent="0.6">
      <c r="B124" s="48" t="s">
        <v>105</v>
      </c>
      <c r="C124" s="214">
        <v>51</v>
      </c>
      <c r="D124" s="214">
        <v>2</v>
      </c>
      <c r="E124" s="214">
        <v>0</v>
      </c>
      <c r="F124" s="214">
        <v>0</v>
      </c>
      <c r="G124" s="214">
        <v>12</v>
      </c>
      <c r="H124" s="214">
        <v>19</v>
      </c>
      <c r="I124" s="214">
        <v>0</v>
      </c>
      <c r="J124" s="214">
        <v>0</v>
      </c>
      <c r="K124" s="214">
        <v>0</v>
      </c>
      <c r="L124" s="214">
        <v>1807</v>
      </c>
      <c r="M124" s="214">
        <v>1925</v>
      </c>
      <c r="N124" s="214">
        <v>2552</v>
      </c>
      <c r="O124" s="214">
        <v>152</v>
      </c>
      <c r="P124" s="214">
        <v>143</v>
      </c>
      <c r="Q124" s="214">
        <v>80</v>
      </c>
      <c r="R124" s="214">
        <v>18</v>
      </c>
      <c r="S124" s="214">
        <v>0</v>
      </c>
      <c r="T124" s="214">
        <v>15</v>
      </c>
      <c r="U124" s="214">
        <v>2</v>
      </c>
      <c r="V124" s="214">
        <v>30</v>
      </c>
      <c r="W124" s="214">
        <v>0</v>
      </c>
      <c r="X124" s="214">
        <v>56</v>
      </c>
      <c r="Y124" s="214">
        <v>22</v>
      </c>
      <c r="Z124" s="214">
        <v>45</v>
      </c>
      <c r="AA124" s="214">
        <v>19</v>
      </c>
      <c r="AB124" s="214">
        <v>164</v>
      </c>
      <c r="AC124" s="214">
        <v>89</v>
      </c>
      <c r="AD124" s="214">
        <v>383</v>
      </c>
      <c r="AE124" s="214">
        <v>149</v>
      </c>
      <c r="AF124" s="214">
        <v>425</v>
      </c>
    </row>
    <row r="125" spans="2:32" ht="30" customHeight="1" x14ac:dyDescent="0.6">
      <c r="B125" s="48" t="s">
        <v>106</v>
      </c>
      <c r="C125" s="214">
        <v>0</v>
      </c>
      <c r="D125" s="214">
        <v>0</v>
      </c>
      <c r="E125" s="214">
        <v>0</v>
      </c>
      <c r="F125" s="214">
        <v>0</v>
      </c>
      <c r="G125" s="214">
        <v>0</v>
      </c>
      <c r="H125" s="214">
        <v>4</v>
      </c>
      <c r="I125" s="214">
        <v>2</v>
      </c>
      <c r="J125" s="214">
        <v>0</v>
      </c>
      <c r="K125" s="214">
        <v>0</v>
      </c>
      <c r="L125" s="214">
        <v>556</v>
      </c>
      <c r="M125" s="214">
        <v>1037</v>
      </c>
      <c r="N125" s="214">
        <v>694</v>
      </c>
      <c r="O125" s="214">
        <v>17</v>
      </c>
      <c r="P125" s="214">
        <v>131</v>
      </c>
      <c r="Q125" s="214">
        <v>62</v>
      </c>
      <c r="R125" s="214">
        <v>4</v>
      </c>
      <c r="S125" s="214">
        <v>2</v>
      </c>
      <c r="T125" s="214">
        <v>22</v>
      </c>
      <c r="U125" s="214">
        <v>1</v>
      </c>
      <c r="V125" s="214">
        <v>0</v>
      </c>
      <c r="W125" s="214">
        <v>2</v>
      </c>
      <c r="X125" s="214">
        <v>29</v>
      </c>
      <c r="Y125" s="214">
        <v>11</v>
      </c>
      <c r="Z125" s="214">
        <v>42</v>
      </c>
      <c r="AA125" s="214">
        <v>71</v>
      </c>
      <c r="AB125" s="214">
        <v>80</v>
      </c>
      <c r="AC125" s="214">
        <v>114</v>
      </c>
      <c r="AD125" s="214">
        <v>83</v>
      </c>
      <c r="AE125" s="214">
        <v>456</v>
      </c>
      <c r="AF125" s="214">
        <v>108</v>
      </c>
    </row>
    <row r="126" spans="2:32" ht="30" customHeight="1" x14ac:dyDescent="0.6">
      <c r="B126" s="48" t="s">
        <v>107</v>
      </c>
      <c r="C126" s="214">
        <v>0</v>
      </c>
      <c r="D126" s="214">
        <v>0</v>
      </c>
      <c r="E126" s="214">
        <v>0</v>
      </c>
      <c r="F126" s="214">
        <v>1</v>
      </c>
      <c r="G126" s="214">
        <v>12</v>
      </c>
      <c r="H126" s="214">
        <v>0</v>
      </c>
      <c r="I126" s="214">
        <v>0</v>
      </c>
      <c r="J126" s="214">
        <v>0</v>
      </c>
      <c r="K126" s="214">
        <v>0</v>
      </c>
      <c r="L126" s="214">
        <v>126</v>
      </c>
      <c r="M126" s="214">
        <v>163</v>
      </c>
      <c r="N126" s="214">
        <v>297</v>
      </c>
      <c r="O126" s="214">
        <v>85</v>
      </c>
      <c r="P126" s="214">
        <v>51</v>
      </c>
      <c r="Q126" s="214">
        <v>61</v>
      </c>
      <c r="R126" s="214">
        <v>8</v>
      </c>
      <c r="S126" s="214">
        <v>32</v>
      </c>
      <c r="T126" s="214">
        <v>4</v>
      </c>
      <c r="U126" s="214">
        <v>9</v>
      </c>
      <c r="V126" s="214">
        <v>0</v>
      </c>
      <c r="W126" s="214">
        <v>0</v>
      </c>
      <c r="X126" s="214">
        <v>60</v>
      </c>
      <c r="Y126" s="214">
        <v>17</v>
      </c>
      <c r="Z126" s="214">
        <v>73</v>
      </c>
      <c r="AA126" s="214">
        <v>121</v>
      </c>
      <c r="AB126" s="214">
        <v>103</v>
      </c>
      <c r="AC126" s="214">
        <v>135</v>
      </c>
      <c r="AD126" s="214">
        <v>536</v>
      </c>
      <c r="AE126" s="214">
        <v>61</v>
      </c>
      <c r="AF126" s="214">
        <v>26</v>
      </c>
    </row>
    <row r="127" spans="2:32" ht="30" customHeight="1" x14ac:dyDescent="0.6">
      <c r="B127" s="48" t="s">
        <v>108</v>
      </c>
      <c r="C127" s="214">
        <v>23</v>
      </c>
      <c r="D127" s="214">
        <v>0</v>
      </c>
      <c r="E127" s="214">
        <v>0</v>
      </c>
      <c r="F127" s="214">
        <v>0</v>
      </c>
      <c r="G127" s="214">
        <v>30</v>
      </c>
      <c r="H127" s="214">
        <v>0</v>
      </c>
      <c r="I127" s="214">
        <v>66</v>
      </c>
      <c r="J127" s="214">
        <v>72</v>
      </c>
      <c r="K127" s="214">
        <v>151</v>
      </c>
      <c r="L127" s="214">
        <v>379</v>
      </c>
      <c r="M127" s="214">
        <v>622</v>
      </c>
      <c r="N127" s="214">
        <v>744</v>
      </c>
      <c r="O127" s="214">
        <v>136</v>
      </c>
      <c r="P127" s="214">
        <v>482</v>
      </c>
      <c r="Q127" s="214">
        <v>154</v>
      </c>
      <c r="R127" s="214">
        <v>97</v>
      </c>
      <c r="S127" s="214">
        <v>65</v>
      </c>
      <c r="T127" s="214">
        <v>47</v>
      </c>
      <c r="U127" s="214">
        <v>7</v>
      </c>
      <c r="V127" s="214">
        <v>0</v>
      </c>
      <c r="W127" s="214">
        <v>0</v>
      </c>
      <c r="X127" s="214">
        <v>107</v>
      </c>
      <c r="Y127" s="214">
        <v>121</v>
      </c>
      <c r="Z127" s="214">
        <v>113</v>
      </c>
      <c r="AA127" s="214">
        <v>74</v>
      </c>
      <c r="AB127" s="214">
        <v>82</v>
      </c>
      <c r="AC127" s="214">
        <v>530</v>
      </c>
      <c r="AD127" s="214">
        <v>183</v>
      </c>
      <c r="AE127" s="214">
        <v>150</v>
      </c>
      <c r="AF127" s="214">
        <v>217</v>
      </c>
    </row>
    <row r="128" spans="2:32" ht="30" customHeight="1" x14ac:dyDescent="0.6">
      <c r="B128" s="48" t="s">
        <v>109</v>
      </c>
      <c r="C128" s="214">
        <v>42</v>
      </c>
      <c r="D128" s="214">
        <v>34</v>
      </c>
      <c r="E128" s="214">
        <v>46</v>
      </c>
      <c r="F128" s="214">
        <v>3</v>
      </c>
      <c r="G128" s="214">
        <v>0</v>
      </c>
      <c r="H128" s="214">
        <v>13</v>
      </c>
      <c r="I128" s="214">
        <v>521</v>
      </c>
      <c r="J128" s="214">
        <v>589</v>
      </c>
      <c r="K128" s="214">
        <v>669</v>
      </c>
      <c r="L128" s="214">
        <v>187</v>
      </c>
      <c r="M128" s="214">
        <v>483</v>
      </c>
      <c r="N128" s="214">
        <v>574</v>
      </c>
      <c r="O128" s="214">
        <v>224</v>
      </c>
      <c r="P128" s="214">
        <v>296</v>
      </c>
      <c r="Q128" s="214">
        <v>305</v>
      </c>
      <c r="R128" s="214">
        <v>14</v>
      </c>
      <c r="S128" s="214">
        <v>51</v>
      </c>
      <c r="T128" s="214">
        <v>100</v>
      </c>
      <c r="U128" s="214">
        <v>0</v>
      </c>
      <c r="V128" s="214">
        <v>0</v>
      </c>
      <c r="W128" s="214">
        <v>0</v>
      </c>
      <c r="X128" s="214">
        <v>27</v>
      </c>
      <c r="Y128" s="214">
        <v>6</v>
      </c>
      <c r="Z128" s="214">
        <v>9</v>
      </c>
      <c r="AA128" s="214">
        <v>90</v>
      </c>
      <c r="AB128" s="214">
        <v>433</v>
      </c>
      <c r="AC128" s="214">
        <v>150</v>
      </c>
      <c r="AD128" s="214">
        <v>716</v>
      </c>
      <c r="AE128" s="214">
        <v>310</v>
      </c>
      <c r="AF128" s="214">
        <v>108</v>
      </c>
    </row>
    <row r="129" spans="2:32" ht="30" customHeight="1" x14ac:dyDescent="0.6">
      <c r="B129" s="48" t="s">
        <v>125</v>
      </c>
      <c r="C129" s="214">
        <v>0</v>
      </c>
      <c r="D129" s="214">
        <v>0</v>
      </c>
      <c r="E129" s="214">
        <v>6</v>
      </c>
      <c r="F129" s="214">
        <v>0</v>
      </c>
      <c r="G129" s="214">
        <v>15</v>
      </c>
      <c r="H129" s="214">
        <v>0</v>
      </c>
      <c r="I129" s="214">
        <v>1</v>
      </c>
      <c r="J129" s="214">
        <v>0</v>
      </c>
      <c r="K129" s="214">
        <v>0</v>
      </c>
      <c r="L129" s="214">
        <v>277</v>
      </c>
      <c r="M129" s="214">
        <v>759</v>
      </c>
      <c r="N129" s="214">
        <v>482</v>
      </c>
      <c r="O129" s="214">
        <v>227</v>
      </c>
      <c r="P129" s="214">
        <v>85</v>
      </c>
      <c r="Q129" s="214">
        <v>100</v>
      </c>
      <c r="R129" s="214">
        <v>50</v>
      </c>
      <c r="S129" s="214">
        <v>19</v>
      </c>
      <c r="T129" s="214">
        <v>8</v>
      </c>
      <c r="U129" s="214">
        <v>59</v>
      </c>
      <c r="V129" s="214">
        <v>0</v>
      </c>
      <c r="W129" s="214">
        <v>0</v>
      </c>
      <c r="X129" s="214">
        <v>39</v>
      </c>
      <c r="Y129" s="214">
        <v>8</v>
      </c>
      <c r="Z129" s="214">
        <v>11</v>
      </c>
      <c r="AA129" s="214">
        <v>58</v>
      </c>
      <c r="AB129" s="214">
        <v>212</v>
      </c>
      <c r="AC129" s="214">
        <v>22</v>
      </c>
      <c r="AD129" s="214">
        <v>144</v>
      </c>
      <c r="AE129" s="214">
        <v>396</v>
      </c>
      <c r="AF129" s="214">
        <v>108</v>
      </c>
    </row>
    <row r="130" spans="2:32" ht="30" customHeight="1" x14ac:dyDescent="0.6">
      <c r="B130" s="48" t="s">
        <v>110</v>
      </c>
      <c r="C130" s="214">
        <v>0</v>
      </c>
      <c r="D130" s="214">
        <v>11</v>
      </c>
      <c r="E130" s="214">
        <v>2</v>
      </c>
      <c r="F130" s="214">
        <v>0</v>
      </c>
      <c r="G130" s="214">
        <v>0</v>
      </c>
      <c r="H130" s="214">
        <v>25</v>
      </c>
      <c r="I130" s="214">
        <v>5</v>
      </c>
      <c r="J130" s="214">
        <v>0</v>
      </c>
      <c r="K130" s="214">
        <v>0</v>
      </c>
      <c r="L130" s="214">
        <v>324</v>
      </c>
      <c r="M130" s="214">
        <v>412</v>
      </c>
      <c r="N130" s="214">
        <v>875</v>
      </c>
      <c r="O130" s="214">
        <v>261</v>
      </c>
      <c r="P130" s="214">
        <v>189</v>
      </c>
      <c r="Q130" s="214">
        <v>104</v>
      </c>
      <c r="R130" s="214">
        <v>58</v>
      </c>
      <c r="S130" s="214">
        <v>21</v>
      </c>
      <c r="T130" s="214">
        <v>8</v>
      </c>
      <c r="U130" s="214">
        <v>27</v>
      </c>
      <c r="V130" s="214">
        <v>0</v>
      </c>
      <c r="W130" s="214">
        <v>0</v>
      </c>
      <c r="X130" s="214">
        <v>384</v>
      </c>
      <c r="Y130" s="214">
        <v>260</v>
      </c>
      <c r="Z130" s="214">
        <v>109</v>
      </c>
      <c r="AA130" s="214">
        <v>213</v>
      </c>
      <c r="AB130" s="214">
        <v>23</v>
      </c>
      <c r="AC130" s="214">
        <v>4</v>
      </c>
      <c r="AD130" s="214">
        <v>228</v>
      </c>
      <c r="AE130" s="214">
        <v>429</v>
      </c>
      <c r="AF130" s="214">
        <v>265</v>
      </c>
    </row>
    <row r="131" spans="2:32" ht="30" customHeight="1" x14ac:dyDescent="0.6">
      <c r="B131" s="48" t="s">
        <v>111</v>
      </c>
      <c r="C131" s="214">
        <v>11</v>
      </c>
      <c r="D131" s="214">
        <v>15</v>
      </c>
      <c r="E131" s="214">
        <v>0</v>
      </c>
      <c r="F131" s="214">
        <v>30</v>
      </c>
      <c r="G131" s="214">
        <v>26</v>
      </c>
      <c r="H131" s="214">
        <v>66</v>
      </c>
      <c r="I131" s="214">
        <v>2</v>
      </c>
      <c r="J131" s="214">
        <v>0</v>
      </c>
      <c r="K131" s="214">
        <v>0</v>
      </c>
      <c r="L131" s="214">
        <v>552</v>
      </c>
      <c r="M131" s="214">
        <v>1381</v>
      </c>
      <c r="N131" s="214">
        <v>1278</v>
      </c>
      <c r="O131" s="214">
        <v>119</v>
      </c>
      <c r="P131" s="214">
        <v>312</v>
      </c>
      <c r="Q131" s="214">
        <v>86</v>
      </c>
      <c r="R131" s="214">
        <v>126</v>
      </c>
      <c r="S131" s="214">
        <v>96</v>
      </c>
      <c r="T131" s="214">
        <v>22</v>
      </c>
      <c r="U131" s="214">
        <v>8</v>
      </c>
      <c r="V131" s="214">
        <v>0</v>
      </c>
      <c r="W131" s="214">
        <v>0</v>
      </c>
      <c r="X131" s="214">
        <v>124</v>
      </c>
      <c r="Y131" s="214">
        <v>66</v>
      </c>
      <c r="Z131" s="214">
        <v>77</v>
      </c>
      <c r="AA131" s="214">
        <v>65</v>
      </c>
      <c r="AB131" s="214">
        <v>143</v>
      </c>
      <c r="AC131" s="214">
        <v>47</v>
      </c>
      <c r="AD131" s="214">
        <v>176</v>
      </c>
      <c r="AE131" s="214">
        <v>202</v>
      </c>
      <c r="AF131" s="214">
        <v>190</v>
      </c>
    </row>
    <row r="132" spans="2:32" ht="30" customHeight="1" x14ac:dyDescent="0.6">
      <c r="B132" s="48" t="s">
        <v>112</v>
      </c>
      <c r="C132" s="214">
        <v>4</v>
      </c>
      <c r="D132" s="214">
        <v>22</v>
      </c>
      <c r="E132" s="214">
        <v>0</v>
      </c>
      <c r="F132" s="214">
        <v>25</v>
      </c>
      <c r="G132" s="214">
        <v>62</v>
      </c>
      <c r="H132" s="214">
        <v>13</v>
      </c>
      <c r="I132" s="214">
        <v>10</v>
      </c>
      <c r="J132" s="214">
        <v>0</v>
      </c>
      <c r="K132" s="214">
        <v>0</v>
      </c>
      <c r="L132" s="214">
        <v>719</v>
      </c>
      <c r="M132" s="214">
        <v>498</v>
      </c>
      <c r="N132" s="214">
        <v>315</v>
      </c>
      <c r="O132" s="214">
        <v>124</v>
      </c>
      <c r="P132" s="214">
        <v>142</v>
      </c>
      <c r="Q132" s="214">
        <v>52</v>
      </c>
      <c r="R132" s="214">
        <v>11</v>
      </c>
      <c r="S132" s="214">
        <v>24</v>
      </c>
      <c r="T132" s="214">
        <v>0</v>
      </c>
      <c r="U132" s="214">
        <v>7</v>
      </c>
      <c r="V132" s="214">
        <v>0</v>
      </c>
      <c r="W132" s="214">
        <v>0</v>
      </c>
      <c r="X132" s="214">
        <v>113</v>
      </c>
      <c r="Y132" s="214">
        <v>52</v>
      </c>
      <c r="Z132" s="214">
        <v>4</v>
      </c>
      <c r="AA132" s="214">
        <v>51</v>
      </c>
      <c r="AB132" s="214">
        <v>191</v>
      </c>
      <c r="AC132" s="214">
        <v>20</v>
      </c>
      <c r="AD132" s="214">
        <v>124</v>
      </c>
      <c r="AE132" s="214">
        <v>294</v>
      </c>
      <c r="AF132" s="214">
        <v>2</v>
      </c>
    </row>
    <row r="133" spans="2:32" ht="30" customHeight="1" x14ac:dyDescent="0.6">
      <c r="B133" s="48" t="s">
        <v>113</v>
      </c>
      <c r="C133" s="215">
        <v>201</v>
      </c>
      <c r="D133" s="215">
        <v>105</v>
      </c>
      <c r="E133" s="215">
        <v>72</v>
      </c>
      <c r="F133" s="215">
        <v>265</v>
      </c>
      <c r="G133" s="215">
        <v>327</v>
      </c>
      <c r="H133" s="215">
        <v>269</v>
      </c>
      <c r="I133" s="215">
        <v>611</v>
      </c>
      <c r="J133" s="215">
        <v>712</v>
      </c>
      <c r="K133" s="215">
        <v>820</v>
      </c>
      <c r="L133" s="215">
        <v>5784</v>
      </c>
      <c r="M133" s="215">
        <v>8694</v>
      </c>
      <c r="N133" s="215">
        <v>9844</v>
      </c>
      <c r="O133" s="215">
        <v>1615</v>
      </c>
      <c r="P133" s="215">
        <v>2301</v>
      </c>
      <c r="Q133" s="215">
        <v>1747</v>
      </c>
      <c r="R133" s="215">
        <v>425</v>
      </c>
      <c r="S133" s="215">
        <v>337</v>
      </c>
      <c r="T133" s="215">
        <v>296</v>
      </c>
      <c r="U133" s="215">
        <v>126</v>
      </c>
      <c r="V133" s="215">
        <v>122</v>
      </c>
      <c r="W133" s="215">
        <v>2</v>
      </c>
      <c r="X133" s="215">
        <v>1965</v>
      </c>
      <c r="Y133" s="215">
        <v>1057</v>
      </c>
      <c r="Z133" s="215">
        <v>925</v>
      </c>
      <c r="AA133" s="215">
        <v>815</v>
      </c>
      <c r="AB133" s="215">
        <v>1625</v>
      </c>
      <c r="AC133" s="215">
        <v>1330</v>
      </c>
      <c r="AD133" s="215">
        <v>4047</v>
      </c>
      <c r="AE133" s="215">
        <v>3694</v>
      </c>
      <c r="AF133" s="215">
        <v>2187</v>
      </c>
    </row>
    <row r="134" spans="2:32" ht="30" customHeight="1" x14ac:dyDescent="0.6">
      <c r="B134" s="29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2:32" ht="30" customHeight="1" x14ac:dyDescent="0.6">
      <c r="B135" s="29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2:32" ht="30" customHeight="1" x14ac:dyDescent="0.6">
      <c r="B136" s="2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</row>
    <row r="137" spans="2:32" ht="30" customHeight="1" x14ac:dyDescent="0.6">
      <c r="B137" s="23" t="s">
        <v>101</v>
      </c>
      <c r="C137" s="299" t="s">
        <v>91</v>
      </c>
      <c r="D137" s="300"/>
      <c r="E137" s="301"/>
      <c r="F137" s="299" t="s">
        <v>18</v>
      </c>
      <c r="G137" s="300"/>
      <c r="H137" s="301"/>
      <c r="I137" s="299" t="s">
        <v>60</v>
      </c>
      <c r="J137" s="300"/>
      <c r="K137" s="301"/>
      <c r="L137" s="299" t="s">
        <v>54</v>
      </c>
      <c r="M137" s="300"/>
      <c r="N137" s="301"/>
      <c r="O137" s="299" t="s">
        <v>259</v>
      </c>
      <c r="P137" s="300"/>
      <c r="Q137" s="301"/>
      <c r="R137" s="299" t="s">
        <v>65</v>
      </c>
      <c r="S137" s="300"/>
      <c r="T137" s="301"/>
      <c r="U137" s="299" t="s">
        <v>15</v>
      </c>
      <c r="V137" s="300"/>
      <c r="W137" s="301"/>
      <c r="X137" s="299" t="s">
        <v>66</v>
      </c>
      <c r="Y137" s="300"/>
      <c r="Z137" s="301"/>
      <c r="AA137" s="299" t="s">
        <v>34</v>
      </c>
      <c r="AB137" s="300"/>
      <c r="AC137" s="301"/>
      <c r="AD137" s="299" t="s">
        <v>7</v>
      </c>
      <c r="AE137" s="300"/>
      <c r="AF137" s="301"/>
    </row>
    <row r="138" spans="2:32" ht="30" customHeight="1" x14ac:dyDescent="0.6">
      <c r="B138" s="24"/>
      <c r="C138" s="218"/>
      <c r="D138" s="219"/>
      <c r="E138" s="218"/>
      <c r="F138" s="218"/>
      <c r="G138" s="219"/>
      <c r="H138" s="218"/>
      <c r="I138" s="218"/>
      <c r="J138" s="219"/>
      <c r="K138" s="218"/>
      <c r="L138" s="218"/>
      <c r="M138" s="219"/>
      <c r="N138" s="218"/>
      <c r="O138" s="218"/>
      <c r="P138" s="219"/>
      <c r="Q138" s="218"/>
      <c r="R138" s="218"/>
      <c r="S138" s="219"/>
      <c r="T138" s="218"/>
      <c r="U138" s="218"/>
      <c r="V138" s="219"/>
      <c r="W138" s="218"/>
      <c r="X138" s="218"/>
      <c r="Y138" s="219"/>
      <c r="Z138" s="218"/>
      <c r="AA138" s="218"/>
      <c r="AB138" s="219"/>
      <c r="AC138" s="218"/>
      <c r="AD138" s="218"/>
      <c r="AE138" s="219"/>
      <c r="AF138" s="218"/>
    </row>
    <row r="139" spans="2:32" ht="30" customHeight="1" x14ac:dyDescent="0.6">
      <c r="B139" s="25"/>
      <c r="C139" s="26">
        <v>2015</v>
      </c>
      <c r="D139" s="26">
        <v>2016</v>
      </c>
      <c r="E139" s="26">
        <v>2017</v>
      </c>
      <c r="F139" s="26">
        <v>2015</v>
      </c>
      <c r="G139" s="26">
        <v>2016</v>
      </c>
      <c r="H139" s="26">
        <v>2017</v>
      </c>
      <c r="I139" s="26">
        <v>2015</v>
      </c>
      <c r="J139" s="26">
        <v>2016</v>
      </c>
      <c r="K139" s="26">
        <v>2017</v>
      </c>
      <c r="L139" s="26">
        <v>2015</v>
      </c>
      <c r="M139" s="26">
        <v>2016</v>
      </c>
      <c r="N139" s="26">
        <v>2017</v>
      </c>
      <c r="O139" s="26">
        <v>2015</v>
      </c>
      <c r="P139" s="26">
        <v>2016</v>
      </c>
      <c r="Q139" s="26">
        <v>2017</v>
      </c>
      <c r="R139" s="26">
        <v>2015</v>
      </c>
      <c r="S139" s="26">
        <v>2016</v>
      </c>
      <c r="T139" s="26">
        <v>2017</v>
      </c>
      <c r="U139" s="26">
        <v>2015</v>
      </c>
      <c r="V139" s="26">
        <v>2016</v>
      </c>
      <c r="W139" s="26">
        <v>2017</v>
      </c>
      <c r="X139" s="26">
        <v>2015</v>
      </c>
      <c r="Y139" s="26">
        <v>2016</v>
      </c>
      <c r="Z139" s="26">
        <v>2017</v>
      </c>
      <c r="AA139" s="26">
        <v>2015</v>
      </c>
      <c r="AB139" s="26">
        <v>2016</v>
      </c>
      <c r="AC139" s="26">
        <v>2017</v>
      </c>
      <c r="AD139" s="26">
        <v>2015</v>
      </c>
      <c r="AE139" s="26">
        <v>2016</v>
      </c>
      <c r="AF139" s="26">
        <v>2017</v>
      </c>
    </row>
    <row r="140" spans="2:32" ht="30" customHeight="1" x14ac:dyDescent="0.6">
      <c r="B140" s="47" t="s">
        <v>102</v>
      </c>
      <c r="C140" s="214">
        <v>0</v>
      </c>
      <c r="D140" s="214">
        <v>0</v>
      </c>
      <c r="E140" s="214">
        <v>2</v>
      </c>
      <c r="F140" s="214">
        <v>249</v>
      </c>
      <c r="G140" s="214">
        <v>574</v>
      </c>
      <c r="H140" s="214">
        <v>523</v>
      </c>
      <c r="I140" s="214">
        <v>1180</v>
      </c>
      <c r="J140" s="214">
        <v>1127</v>
      </c>
      <c r="K140" s="214">
        <v>1850</v>
      </c>
      <c r="L140" s="214">
        <v>63</v>
      </c>
      <c r="M140" s="214">
        <v>65</v>
      </c>
      <c r="N140" s="214">
        <v>64</v>
      </c>
      <c r="O140" s="214">
        <v>0</v>
      </c>
      <c r="P140" s="214">
        <v>2</v>
      </c>
      <c r="Q140" s="214">
        <v>0</v>
      </c>
      <c r="R140" s="214">
        <v>373</v>
      </c>
      <c r="S140" s="214">
        <v>69</v>
      </c>
      <c r="T140" s="214">
        <v>14</v>
      </c>
      <c r="U140" s="214">
        <v>97698</v>
      </c>
      <c r="V140" s="214">
        <v>32260</v>
      </c>
      <c r="W140" s="214">
        <v>36068</v>
      </c>
      <c r="X140" s="214">
        <v>0</v>
      </c>
      <c r="Y140" s="214">
        <v>2</v>
      </c>
      <c r="Z140" s="214">
        <v>0</v>
      </c>
      <c r="AA140" s="214">
        <v>0</v>
      </c>
      <c r="AB140" s="214">
        <v>0</v>
      </c>
      <c r="AC140" s="214">
        <v>0</v>
      </c>
      <c r="AD140" s="214">
        <v>944</v>
      </c>
      <c r="AE140" s="214">
        <v>644</v>
      </c>
      <c r="AF140" s="214">
        <v>1364</v>
      </c>
    </row>
    <row r="141" spans="2:32" ht="30" customHeight="1" x14ac:dyDescent="0.6">
      <c r="B141" s="48" t="s">
        <v>103</v>
      </c>
      <c r="C141" s="214">
        <v>0</v>
      </c>
      <c r="D141" s="214">
        <v>0</v>
      </c>
      <c r="E141" s="214">
        <v>0</v>
      </c>
      <c r="F141" s="214">
        <v>978</v>
      </c>
      <c r="G141" s="214">
        <v>958</v>
      </c>
      <c r="H141" s="214">
        <v>1005</v>
      </c>
      <c r="I141" s="214">
        <v>1182</v>
      </c>
      <c r="J141" s="214">
        <v>1607</v>
      </c>
      <c r="K141" s="214">
        <v>1383</v>
      </c>
      <c r="L141" s="214">
        <v>65</v>
      </c>
      <c r="M141" s="214">
        <v>108</v>
      </c>
      <c r="N141" s="214">
        <v>120</v>
      </c>
      <c r="O141" s="214">
        <v>16</v>
      </c>
      <c r="P141" s="214">
        <v>0</v>
      </c>
      <c r="Q141" s="214">
        <v>0</v>
      </c>
      <c r="R141" s="214">
        <v>112</v>
      </c>
      <c r="S141" s="214">
        <v>120</v>
      </c>
      <c r="T141" s="214">
        <v>101</v>
      </c>
      <c r="U141" s="214">
        <v>23489</v>
      </c>
      <c r="V141" s="214">
        <v>28056</v>
      </c>
      <c r="W141" s="214">
        <v>34822</v>
      </c>
      <c r="X141" s="214">
        <v>28</v>
      </c>
      <c r="Y141" s="214">
        <v>0</v>
      </c>
      <c r="Z141" s="214">
        <v>0</v>
      </c>
      <c r="AA141" s="214">
        <v>0</v>
      </c>
      <c r="AB141" s="214">
        <v>0</v>
      </c>
      <c r="AC141" s="214">
        <v>0</v>
      </c>
      <c r="AD141" s="214">
        <v>1711</v>
      </c>
      <c r="AE141" s="214">
        <v>1258</v>
      </c>
      <c r="AF141" s="214">
        <v>909</v>
      </c>
    </row>
    <row r="142" spans="2:32" ht="30" customHeight="1" x14ac:dyDescent="0.6">
      <c r="B142" s="48" t="s">
        <v>104</v>
      </c>
      <c r="C142" s="214">
        <v>0</v>
      </c>
      <c r="D142" s="214">
        <v>0</v>
      </c>
      <c r="E142" s="214">
        <v>0</v>
      </c>
      <c r="F142" s="214">
        <v>1051</v>
      </c>
      <c r="G142" s="214">
        <v>1068</v>
      </c>
      <c r="H142" s="214">
        <v>1289</v>
      </c>
      <c r="I142" s="214">
        <v>997</v>
      </c>
      <c r="J142" s="214">
        <v>823</v>
      </c>
      <c r="K142" s="214">
        <v>887</v>
      </c>
      <c r="L142" s="214">
        <v>62</v>
      </c>
      <c r="M142" s="214">
        <v>229</v>
      </c>
      <c r="N142" s="214">
        <v>107</v>
      </c>
      <c r="O142" s="214">
        <v>0</v>
      </c>
      <c r="P142" s="214">
        <v>0</v>
      </c>
      <c r="Q142" s="214">
        <v>8</v>
      </c>
      <c r="R142" s="214">
        <v>45</v>
      </c>
      <c r="S142" s="214">
        <v>111</v>
      </c>
      <c r="T142" s="214">
        <v>151</v>
      </c>
      <c r="U142" s="214">
        <v>19986</v>
      </c>
      <c r="V142" s="214">
        <v>28055</v>
      </c>
      <c r="W142" s="214">
        <v>12980</v>
      </c>
      <c r="X142" s="214">
        <v>19</v>
      </c>
      <c r="Y142" s="214">
        <v>0</v>
      </c>
      <c r="Z142" s="214">
        <v>0</v>
      </c>
      <c r="AA142" s="214">
        <v>0</v>
      </c>
      <c r="AB142" s="214">
        <v>0</v>
      </c>
      <c r="AC142" s="214">
        <v>0</v>
      </c>
      <c r="AD142" s="214">
        <v>1413</v>
      </c>
      <c r="AE142" s="214">
        <v>1276</v>
      </c>
      <c r="AF142" s="214">
        <v>1532</v>
      </c>
    </row>
    <row r="143" spans="2:32" ht="30" customHeight="1" x14ac:dyDescent="0.6">
      <c r="B143" s="48" t="s">
        <v>105</v>
      </c>
      <c r="C143" s="214">
        <v>2</v>
      </c>
      <c r="D143" s="214">
        <v>0</v>
      </c>
      <c r="E143" s="214">
        <v>0</v>
      </c>
      <c r="F143" s="214">
        <v>1101</v>
      </c>
      <c r="G143" s="214">
        <v>675</v>
      </c>
      <c r="H143" s="214">
        <v>987</v>
      </c>
      <c r="I143" s="214">
        <v>334</v>
      </c>
      <c r="J143" s="214">
        <v>215</v>
      </c>
      <c r="K143" s="214">
        <v>330</v>
      </c>
      <c r="L143" s="214">
        <v>134</v>
      </c>
      <c r="M143" s="214">
        <v>59</v>
      </c>
      <c r="N143" s="214">
        <v>257</v>
      </c>
      <c r="O143" s="214">
        <v>6</v>
      </c>
      <c r="P143" s="214">
        <v>3</v>
      </c>
      <c r="Q143" s="214">
        <v>7</v>
      </c>
      <c r="R143" s="214">
        <v>39</v>
      </c>
      <c r="S143" s="214">
        <v>35</v>
      </c>
      <c r="T143" s="214">
        <v>25</v>
      </c>
      <c r="U143" s="214">
        <v>12741</v>
      </c>
      <c r="V143" s="214">
        <v>18934</v>
      </c>
      <c r="W143" s="214">
        <v>6539</v>
      </c>
      <c r="X143" s="214">
        <v>0</v>
      </c>
      <c r="Y143" s="214">
        <v>0</v>
      </c>
      <c r="Z143" s="214">
        <v>4</v>
      </c>
      <c r="AA143" s="214">
        <v>0</v>
      </c>
      <c r="AB143" s="214">
        <v>0</v>
      </c>
      <c r="AC143" s="214">
        <v>0</v>
      </c>
      <c r="AD143" s="214">
        <v>1271</v>
      </c>
      <c r="AE143" s="214">
        <v>1225</v>
      </c>
      <c r="AF143" s="214">
        <v>1799</v>
      </c>
    </row>
    <row r="144" spans="2:32" ht="30" customHeight="1" x14ac:dyDescent="0.6">
      <c r="B144" s="48" t="s">
        <v>106</v>
      </c>
      <c r="C144" s="214">
        <v>0</v>
      </c>
      <c r="D144" s="214">
        <v>0</v>
      </c>
      <c r="E144" s="214">
        <v>0</v>
      </c>
      <c r="F144" s="214">
        <v>1252</v>
      </c>
      <c r="G144" s="214">
        <v>651</v>
      </c>
      <c r="H144" s="214">
        <v>1246</v>
      </c>
      <c r="I144" s="214">
        <v>166</v>
      </c>
      <c r="J144" s="214">
        <v>131</v>
      </c>
      <c r="K144" s="214">
        <v>247</v>
      </c>
      <c r="L144" s="214">
        <v>83</v>
      </c>
      <c r="M144" s="214">
        <v>83</v>
      </c>
      <c r="N144" s="214">
        <v>84</v>
      </c>
      <c r="O144" s="214">
        <v>14</v>
      </c>
      <c r="P144" s="214">
        <v>4</v>
      </c>
      <c r="Q144" s="214">
        <v>2</v>
      </c>
      <c r="R144" s="214">
        <v>2</v>
      </c>
      <c r="S144" s="214">
        <v>62</v>
      </c>
      <c r="T144" s="214">
        <v>4</v>
      </c>
      <c r="U144" s="214">
        <v>8685</v>
      </c>
      <c r="V144" s="214">
        <v>10687</v>
      </c>
      <c r="W144" s="214">
        <v>8496</v>
      </c>
      <c r="X144" s="214">
        <v>1</v>
      </c>
      <c r="Y144" s="214">
        <v>0</v>
      </c>
      <c r="Z144" s="214">
        <v>1</v>
      </c>
      <c r="AA144" s="214">
        <v>0</v>
      </c>
      <c r="AB144" s="214">
        <v>0</v>
      </c>
      <c r="AC144" s="214">
        <v>0</v>
      </c>
      <c r="AD144" s="214">
        <v>1434</v>
      </c>
      <c r="AE144" s="214">
        <v>1280</v>
      </c>
      <c r="AF144" s="214">
        <v>1338</v>
      </c>
    </row>
    <row r="145" spans="2:32" ht="30" customHeight="1" x14ac:dyDescent="0.6">
      <c r="B145" s="48" t="s">
        <v>107</v>
      </c>
      <c r="C145" s="214">
        <v>0</v>
      </c>
      <c r="D145" s="214">
        <v>0</v>
      </c>
      <c r="E145" s="214">
        <v>3</v>
      </c>
      <c r="F145" s="214">
        <v>1284</v>
      </c>
      <c r="G145" s="214">
        <v>657</v>
      </c>
      <c r="H145" s="214">
        <v>1237</v>
      </c>
      <c r="I145" s="214">
        <v>102</v>
      </c>
      <c r="J145" s="214">
        <v>99</v>
      </c>
      <c r="K145" s="214">
        <v>64</v>
      </c>
      <c r="L145" s="214">
        <v>61</v>
      </c>
      <c r="M145" s="214">
        <v>65</v>
      </c>
      <c r="N145" s="214">
        <v>45</v>
      </c>
      <c r="O145" s="214">
        <v>10</v>
      </c>
      <c r="P145" s="214">
        <v>0</v>
      </c>
      <c r="Q145" s="214">
        <v>0</v>
      </c>
      <c r="R145" s="214">
        <v>21</v>
      </c>
      <c r="S145" s="214">
        <v>48</v>
      </c>
      <c r="T145" s="214">
        <v>11</v>
      </c>
      <c r="U145" s="214">
        <v>7457</v>
      </c>
      <c r="V145" s="214">
        <v>8633</v>
      </c>
      <c r="W145" s="214">
        <v>5698</v>
      </c>
      <c r="X145" s="214">
        <v>3</v>
      </c>
      <c r="Y145" s="214">
        <v>0</v>
      </c>
      <c r="Z145" s="214">
        <v>2</v>
      </c>
      <c r="AA145" s="214">
        <v>0</v>
      </c>
      <c r="AB145" s="214">
        <v>0</v>
      </c>
      <c r="AC145" s="214">
        <v>0</v>
      </c>
      <c r="AD145" s="214">
        <v>2016</v>
      </c>
      <c r="AE145" s="214">
        <v>1639</v>
      </c>
      <c r="AF145" s="214">
        <v>1743</v>
      </c>
    </row>
    <row r="146" spans="2:32" ht="30" customHeight="1" x14ac:dyDescent="0.6">
      <c r="B146" s="48" t="s">
        <v>108</v>
      </c>
      <c r="C146" s="214">
        <v>0</v>
      </c>
      <c r="D146" s="214">
        <v>2</v>
      </c>
      <c r="E146" s="214">
        <v>10</v>
      </c>
      <c r="F146" s="214">
        <v>1142</v>
      </c>
      <c r="G146" s="214">
        <v>1485</v>
      </c>
      <c r="H146" s="214">
        <v>750</v>
      </c>
      <c r="I146" s="214">
        <v>292</v>
      </c>
      <c r="J146" s="214">
        <v>291</v>
      </c>
      <c r="K146" s="214">
        <v>463</v>
      </c>
      <c r="L146" s="214">
        <v>78</v>
      </c>
      <c r="M146" s="214">
        <v>197</v>
      </c>
      <c r="N146" s="214">
        <v>119</v>
      </c>
      <c r="O146" s="214">
        <v>5</v>
      </c>
      <c r="P146" s="214">
        <v>4</v>
      </c>
      <c r="Q146" s="214">
        <v>4</v>
      </c>
      <c r="R146" s="214">
        <v>54</v>
      </c>
      <c r="S146" s="214">
        <v>32</v>
      </c>
      <c r="T146" s="214">
        <v>2</v>
      </c>
      <c r="U146" s="214">
        <v>8282</v>
      </c>
      <c r="V146" s="214">
        <v>8319</v>
      </c>
      <c r="W146" s="214">
        <v>5507</v>
      </c>
      <c r="X146" s="214">
        <v>0</v>
      </c>
      <c r="Y146" s="214">
        <v>0</v>
      </c>
      <c r="Z146" s="214">
        <v>9</v>
      </c>
      <c r="AA146" s="214">
        <v>0</v>
      </c>
      <c r="AB146" s="214">
        <v>0</v>
      </c>
      <c r="AC146" s="214">
        <v>0</v>
      </c>
      <c r="AD146" s="214">
        <v>1783</v>
      </c>
      <c r="AE146" s="214">
        <v>1352</v>
      </c>
      <c r="AF146" s="214">
        <v>1738</v>
      </c>
    </row>
    <row r="147" spans="2:32" ht="30" customHeight="1" x14ac:dyDescent="0.6">
      <c r="B147" s="48" t="s">
        <v>109</v>
      </c>
      <c r="C147" s="214">
        <v>0</v>
      </c>
      <c r="D147" s="214">
        <v>0</v>
      </c>
      <c r="E147" s="214">
        <v>0</v>
      </c>
      <c r="F147" s="214">
        <v>765</v>
      </c>
      <c r="G147" s="214">
        <v>885</v>
      </c>
      <c r="H147" s="214">
        <v>963</v>
      </c>
      <c r="I147" s="214">
        <v>256</v>
      </c>
      <c r="J147" s="214">
        <v>176</v>
      </c>
      <c r="K147" s="214">
        <v>159</v>
      </c>
      <c r="L147" s="214">
        <v>75</v>
      </c>
      <c r="M147" s="214">
        <v>141</v>
      </c>
      <c r="N147" s="214">
        <v>158</v>
      </c>
      <c r="O147" s="214">
        <v>2</v>
      </c>
      <c r="P147" s="214">
        <v>6</v>
      </c>
      <c r="Q147" s="214">
        <v>0</v>
      </c>
      <c r="R147" s="214">
        <v>6</v>
      </c>
      <c r="S147" s="214">
        <v>59</v>
      </c>
      <c r="T147" s="214">
        <v>39</v>
      </c>
      <c r="U147" s="214">
        <v>8235</v>
      </c>
      <c r="V147" s="214">
        <v>11252</v>
      </c>
      <c r="W147" s="214">
        <v>5666</v>
      </c>
      <c r="X147" s="214">
        <v>0</v>
      </c>
      <c r="Y147" s="214">
        <v>0</v>
      </c>
      <c r="Z147" s="214">
        <v>0</v>
      </c>
      <c r="AA147" s="214">
        <v>0</v>
      </c>
      <c r="AB147" s="214">
        <v>0</v>
      </c>
      <c r="AC147" s="214">
        <v>0</v>
      </c>
      <c r="AD147" s="214">
        <v>1559</v>
      </c>
      <c r="AE147" s="214">
        <v>1495</v>
      </c>
      <c r="AF147" s="214">
        <v>2444</v>
      </c>
    </row>
    <row r="148" spans="2:32" ht="30" customHeight="1" x14ac:dyDescent="0.6">
      <c r="B148" s="48" t="s">
        <v>125</v>
      </c>
      <c r="C148" s="214">
        <v>0</v>
      </c>
      <c r="D148" s="214">
        <v>0</v>
      </c>
      <c r="E148" s="214">
        <v>0</v>
      </c>
      <c r="F148" s="214">
        <v>974</v>
      </c>
      <c r="G148" s="214">
        <v>577</v>
      </c>
      <c r="H148" s="214">
        <v>924</v>
      </c>
      <c r="I148" s="214">
        <v>233</v>
      </c>
      <c r="J148" s="214">
        <v>95</v>
      </c>
      <c r="K148" s="214">
        <v>288</v>
      </c>
      <c r="L148" s="214">
        <v>92</v>
      </c>
      <c r="M148" s="214">
        <v>110</v>
      </c>
      <c r="N148" s="214">
        <v>38</v>
      </c>
      <c r="O148" s="214">
        <v>1</v>
      </c>
      <c r="P148" s="214">
        <v>0</v>
      </c>
      <c r="Q148" s="214">
        <v>0</v>
      </c>
      <c r="R148" s="214">
        <v>26</v>
      </c>
      <c r="S148" s="214">
        <v>30</v>
      </c>
      <c r="T148" s="214">
        <v>9</v>
      </c>
      <c r="U148" s="214">
        <v>8082</v>
      </c>
      <c r="V148" s="214">
        <v>11178</v>
      </c>
      <c r="W148" s="214">
        <v>5573</v>
      </c>
      <c r="X148" s="214">
        <v>0</v>
      </c>
      <c r="Y148" s="214">
        <v>0</v>
      </c>
      <c r="Z148" s="214">
        <v>4</v>
      </c>
      <c r="AA148" s="214">
        <v>0</v>
      </c>
      <c r="AB148" s="214">
        <v>0</v>
      </c>
      <c r="AC148" s="214">
        <v>0</v>
      </c>
      <c r="AD148" s="214">
        <v>1073</v>
      </c>
      <c r="AE148" s="214">
        <v>2369</v>
      </c>
      <c r="AF148" s="214">
        <v>2280</v>
      </c>
    </row>
    <row r="149" spans="2:32" ht="30" customHeight="1" x14ac:dyDescent="0.6">
      <c r="B149" s="48" t="s">
        <v>110</v>
      </c>
      <c r="C149" s="214">
        <v>0</v>
      </c>
      <c r="D149" s="214">
        <v>0</v>
      </c>
      <c r="E149" s="214">
        <v>4</v>
      </c>
      <c r="F149" s="214">
        <v>873</v>
      </c>
      <c r="G149" s="214">
        <v>760</v>
      </c>
      <c r="H149" s="214">
        <v>835</v>
      </c>
      <c r="I149" s="214">
        <v>330</v>
      </c>
      <c r="J149" s="214">
        <v>374</v>
      </c>
      <c r="K149" s="214">
        <v>286</v>
      </c>
      <c r="L149" s="214">
        <v>82</v>
      </c>
      <c r="M149" s="214">
        <v>134</v>
      </c>
      <c r="N149" s="214">
        <v>169</v>
      </c>
      <c r="O149" s="214">
        <v>1</v>
      </c>
      <c r="P149" s="214">
        <v>0</v>
      </c>
      <c r="Q149" s="214">
        <v>0</v>
      </c>
      <c r="R149" s="214">
        <v>77</v>
      </c>
      <c r="S149" s="214">
        <v>86</v>
      </c>
      <c r="T149" s="214">
        <v>46</v>
      </c>
      <c r="U149" s="214">
        <v>16442</v>
      </c>
      <c r="V149" s="214">
        <v>19866</v>
      </c>
      <c r="W149" s="214">
        <v>10760</v>
      </c>
      <c r="X149" s="214">
        <v>0</v>
      </c>
      <c r="Y149" s="214">
        <v>0</v>
      </c>
      <c r="Z149" s="214">
        <v>0</v>
      </c>
      <c r="AA149" s="214">
        <v>0</v>
      </c>
      <c r="AB149" s="214">
        <v>0</v>
      </c>
      <c r="AC149" s="214">
        <v>0</v>
      </c>
      <c r="AD149" s="214">
        <v>1320</v>
      </c>
      <c r="AE149" s="214">
        <v>1624</v>
      </c>
      <c r="AF149" s="214">
        <v>1384</v>
      </c>
    </row>
    <row r="150" spans="2:32" ht="30" customHeight="1" x14ac:dyDescent="0.6">
      <c r="B150" s="48" t="s">
        <v>111</v>
      </c>
      <c r="C150" s="214">
        <v>0</v>
      </c>
      <c r="D150" s="214">
        <v>0</v>
      </c>
      <c r="E150" s="214">
        <v>0</v>
      </c>
      <c r="F150" s="214">
        <v>1037</v>
      </c>
      <c r="G150" s="214">
        <v>1156</v>
      </c>
      <c r="H150" s="214">
        <v>1214</v>
      </c>
      <c r="I150" s="214">
        <v>1222</v>
      </c>
      <c r="J150" s="214">
        <v>1351</v>
      </c>
      <c r="K150" s="214">
        <v>1493</v>
      </c>
      <c r="L150" s="214">
        <v>68</v>
      </c>
      <c r="M150" s="214">
        <v>216</v>
      </c>
      <c r="N150" s="214">
        <v>399</v>
      </c>
      <c r="O150" s="214">
        <v>6</v>
      </c>
      <c r="P150" s="214">
        <v>0</v>
      </c>
      <c r="Q150" s="214">
        <v>0</v>
      </c>
      <c r="R150" s="214">
        <v>93</v>
      </c>
      <c r="S150" s="214">
        <v>130</v>
      </c>
      <c r="T150" s="214">
        <v>117</v>
      </c>
      <c r="U150" s="214">
        <v>26832</v>
      </c>
      <c r="V150" s="214">
        <v>27107</v>
      </c>
      <c r="W150" s="214">
        <v>16450</v>
      </c>
      <c r="X150" s="214">
        <v>0</v>
      </c>
      <c r="Y150" s="214">
        <v>0</v>
      </c>
      <c r="Z150" s="214">
        <v>0</v>
      </c>
      <c r="AA150" s="214">
        <v>0</v>
      </c>
      <c r="AB150" s="214">
        <v>0</v>
      </c>
      <c r="AC150" s="214">
        <v>0</v>
      </c>
      <c r="AD150" s="214">
        <v>1638</v>
      </c>
      <c r="AE150" s="214">
        <v>1708</v>
      </c>
      <c r="AF150" s="214">
        <v>2716</v>
      </c>
    </row>
    <row r="151" spans="2:32" ht="30" customHeight="1" x14ac:dyDescent="0.6">
      <c r="B151" s="48" t="s">
        <v>112</v>
      </c>
      <c r="C151" s="214">
        <v>0</v>
      </c>
      <c r="D151" s="214">
        <v>2</v>
      </c>
      <c r="E151" s="214">
        <v>0</v>
      </c>
      <c r="F151" s="214">
        <v>495</v>
      </c>
      <c r="G151" s="214">
        <v>691</v>
      </c>
      <c r="H151" s="214">
        <v>262</v>
      </c>
      <c r="I151" s="214">
        <v>817</v>
      </c>
      <c r="J151" s="214">
        <v>766</v>
      </c>
      <c r="K151" s="214">
        <v>613</v>
      </c>
      <c r="L151" s="214">
        <v>26</v>
      </c>
      <c r="M151" s="214">
        <v>60</v>
      </c>
      <c r="N151" s="214">
        <v>21</v>
      </c>
      <c r="O151" s="214">
        <v>2</v>
      </c>
      <c r="P151" s="214">
        <v>0</v>
      </c>
      <c r="Q151" s="214">
        <v>0</v>
      </c>
      <c r="R151" s="214">
        <v>124</v>
      </c>
      <c r="S151" s="214">
        <v>126</v>
      </c>
      <c r="T151" s="214">
        <v>56</v>
      </c>
      <c r="U151" s="214">
        <v>28090</v>
      </c>
      <c r="V151" s="214">
        <v>31287</v>
      </c>
      <c r="W151" s="214">
        <v>5802</v>
      </c>
      <c r="X151" s="214">
        <v>22</v>
      </c>
      <c r="Y151" s="214">
        <v>0</v>
      </c>
      <c r="Z151" s="214">
        <v>0</v>
      </c>
      <c r="AA151" s="214">
        <v>0</v>
      </c>
      <c r="AB151" s="214">
        <v>0</v>
      </c>
      <c r="AC151" s="214">
        <v>0</v>
      </c>
      <c r="AD151" s="214">
        <v>1588</v>
      </c>
      <c r="AE151" s="214">
        <v>1418</v>
      </c>
      <c r="AF151" s="214">
        <v>996</v>
      </c>
    </row>
    <row r="152" spans="2:32" ht="30" customHeight="1" x14ac:dyDescent="0.6">
      <c r="B152" s="48" t="s">
        <v>113</v>
      </c>
      <c r="C152" s="215">
        <v>2</v>
      </c>
      <c r="D152" s="215">
        <v>4</v>
      </c>
      <c r="E152" s="215">
        <v>19</v>
      </c>
      <c r="F152" s="215">
        <v>11201</v>
      </c>
      <c r="G152" s="215">
        <v>10137</v>
      </c>
      <c r="H152" s="215">
        <v>11235</v>
      </c>
      <c r="I152" s="215">
        <v>7111</v>
      </c>
      <c r="J152" s="215">
        <v>7055</v>
      </c>
      <c r="K152" s="215">
        <v>8063</v>
      </c>
      <c r="L152" s="215">
        <v>889</v>
      </c>
      <c r="M152" s="215">
        <v>1467</v>
      </c>
      <c r="N152" s="215">
        <v>1581</v>
      </c>
      <c r="O152" s="215">
        <v>63</v>
      </c>
      <c r="P152" s="215">
        <v>19</v>
      </c>
      <c r="Q152" s="215">
        <v>21</v>
      </c>
      <c r="R152" s="215">
        <v>972</v>
      </c>
      <c r="S152" s="215">
        <v>908</v>
      </c>
      <c r="T152" s="215">
        <v>575</v>
      </c>
      <c r="U152" s="215">
        <v>266019</v>
      </c>
      <c r="V152" s="215">
        <v>235634</v>
      </c>
      <c r="W152" s="215">
        <v>154361</v>
      </c>
      <c r="X152" s="215">
        <v>73</v>
      </c>
      <c r="Y152" s="215">
        <v>2</v>
      </c>
      <c r="Z152" s="215">
        <v>20</v>
      </c>
      <c r="AA152" s="215">
        <v>0</v>
      </c>
      <c r="AB152" s="215">
        <v>0</v>
      </c>
      <c r="AC152" s="215">
        <v>0</v>
      </c>
      <c r="AD152" s="215">
        <v>17750</v>
      </c>
      <c r="AE152" s="215">
        <v>17288</v>
      </c>
      <c r="AF152" s="215">
        <v>20243</v>
      </c>
    </row>
    <row r="153" spans="2:32" ht="30" customHeight="1" x14ac:dyDescent="0.6">
      <c r="B153" s="2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</row>
    <row r="154" spans="2:32" ht="30" customHeight="1" x14ac:dyDescent="0.6">
      <c r="B154" s="2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</row>
    <row r="155" spans="2:32" ht="30" customHeight="1" x14ac:dyDescent="0.6">
      <c r="B155" s="2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</row>
    <row r="156" spans="2:32" ht="30" customHeight="1" x14ac:dyDescent="0.6">
      <c r="B156" s="23" t="s">
        <v>101</v>
      </c>
      <c r="C156" s="299" t="s">
        <v>79</v>
      </c>
      <c r="D156" s="300"/>
      <c r="E156" s="301"/>
      <c r="F156" s="299" t="s">
        <v>36</v>
      </c>
      <c r="G156" s="300"/>
      <c r="H156" s="301"/>
      <c r="I156" s="299" t="s">
        <v>23</v>
      </c>
      <c r="J156" s="300"/>
      <c r="K156" s="301"/>
      <c r="L156" s="299" t="s">
        <v>38</v>
      </c>
      <c r="M156" s="300"/>
      <c r="N156" s="301"/>
      <c r="O156" s="299" t="s">
        <v>1</v>
      </c>
      <c r="P156" s="300"/>
      <c r="Q156" s="301"/>
      <c r="R156" s="299" t="s">
        <v>32</v>
      </c>
      <c r="S156" s="300"/>
      <c r="T156" s="301"/>
      <c r="U156" s="299" t="s">
        <v>80</v>
      </c>
      <c r="V156" s="300"/>
      <c r="W156" s="301"/>
      <c r="X156" s="299" t="s">
        <v>10</v>
      </c>
      <c r="Y156" s="300"/>
      <c r="Z156" s="301"/>
      <c r="AA156" s="299" t="s">
        <v>64</v>
      </c>
      <c r="AB156" s="300"/>
      <c r="AC156" s="301"/>
      <c r="AD156" s="299" t="s">
        <v>28</v>
      </c>
      <c r="AE156" s="300"/>
      <c r="AF156" s="301"/>
    </row>
    <row r="157" spans="2:32" ht="30" customHeight="1" x14ac:dyDescent="0.6">
      <c r="B157" s="24"/>
      <c r="C157" s="218"/>
      <c r="D157" s="219"/>
      <c r="E157" s="218"/>
      <c r="F157" s="218"/>
      <c r="G157" s="219"/>
      <c r="H157" s="218"/>
      <c r="I157" s="218"/>
      <c r="J157" s="219"/>
      <c r="K157" s="218"/>
      <c r="L157" s="218"/>
      <c r="M157" s="219"/>
      <c r="N157" s="218"/>
      <c r="O157" s="218"/>
      <c r="P157" s="219"/>
      <c r="Q157" s="218"/>
      <c r="R157" s="218"/>
      <c r="S157" s="219"/>
      <c r="T157" s="218"/>
      <c r="U157" s="218"/>
      <c r="V157" s="219"/>
      <c r="W157" s="218"/>
      <c r="X157" s="218"/>
      <c r="Y157" s="219"/>
      <c r="Z157" s="218"/>
      <c r="AA157" s="218"/>
      <c r="AB157" s="219"/>
      <c r="AC157" s="218"/>
      <c r="AD157" s="218"/>
      <c r="AE157" s="219"/>
      <c r="AF157" s="218"/>
    </row>
    <row r="158" spans="2:32" ht="30" customHeight="1" x14ac:dyDescent="0.6">
      <c r="B158" s="25"/>
      <c r="C158" s="26">
        <v>2015</v>
      </c>
      <c r="D158" s="26">
        <v>2016</v>
      </c>
      <c r="E158" s="26">
        <v>2017</v>
      </c>
      <c r="F158" s="26">
        <v>2015</v>
      </c>
      <c r="G158" s="26">
        <v>2016</v>
      </c>
      <c r="H158" s="26">
        <v>2017</v>
      </c>
      <c r="I158" s="26">
        <v>2015</v>
      </c>
      <c r="J158" s="26">
        <v>2016</v>
      </c>
      <c r="K158" s="26">
        <v>2017</v>
      </c>
      <c r="L158" s="26">
        <v>2015</v>
      </c>
      <c r="M158" s="26">
        <v>2016</v>
      </c>
      <c r="N158" s="26">
        <v>2017</v>
      </c>
      <c r="O158" s="26">
        <v>2015</v>
      </c>
      <c r="P158" s="26">
        <v>2016</v>
      </c>
      <c r="Q158" s="26">
        <v>2017</v>
      </c>
      <c r="R158" s="26">
        <v>2015</v>
      </c>
      <c r="S158" s="26">
        <v>2016</v>
      </c>
      <c r="T158" s="26">
        <v>2017</v>
      </c>
      <c r="U158" s="26">
        <v>2015</v>
      </c>
      <c r="V158" s="26">
        <v>2016</v>
      </c>
      <c r="W158" s="26">
        <v>2017</v>
      </c>
      <c r="X158" s="26">
        <v>2015</v>
      </c>
      <c r="Y158" s="26">
        <v>2016</v>
      </c>
      <c r="Z158" s="26">
        <v>2017</v>
      </c>
      <c r="AA158" s="26">
        <v>2015</v>
      </c>
      <c r="AB158" s="26">
        <v>2016</v>
      </c>
      <c r="AC158" s="26">
        <v>2017</v>
      </c>
      <c r="AD158" s="26">
        <v>2015</v>
      </c>
      <c r="AE158" s="26">
        <v>2016</v>
      </c>
      <c r="AF158" s="26">
        <v>2017</v>
      </c>
    </row>
    <row r="159" spans="2:32" ht="30" customHeight="1" x14ac:dyDescent="0.6">
      <c r="B159" s="47" t="s">
        <v>102</v>
      </c>
      <c r="C159" s="214">
        <v>69</v>
      </c>
      <c r="D159" s="214">
        <v>2</v>
      </c>
      <c r="E159" s="214">
        <v>54</v>
      </c>
      <c r="F159" s="214">
        <v>42</v>
      </c>
      <c r="G159" s="214">
        <v>11</v>
      </c>
      <c r="H159" s="214">
        <v>15</v>
      </c>
      <c r="I159" s="214">
        <v>1111</v>
      </c>
      <c r="J159" s="214">
        <v>930</v>
      </c>
      <c r="K159" s="214">
        <v>1386</v>
      </c>
      <c r="L159" s="214">
        <v>371</v>
      </c>
      <c r="M159" s="214">
        <v>445</v>
      </c>
      <c r="N159" s="214">
        <v>382</v>
      </c>
      <c r="O159" s="214">
        <v>584</v>
      </c>
      <c r="P159" s="214">
        <v>148</v>
      </c>
      <c r="Q159" s="214">
        <v>210</v>
      </c>
      <c r="R159" s="214">
        <v>194</v>
      </c>
      <c r="S159" s="214">
        <v>209</v>
      </c>
      <c r="T159" s="214">
        <v>145</v>
      </c>
      <c r="U159" s="214">
        <v>0</v>
      </c>
      <c r="V159" s="214">
        <v>0</v>
      </c>
      <c r="W159" s="214">
        <v>0</v>
      </c>
      <c r="X159" s="214">
        <v>3518</v>
      </c>
      <c r="Y159" s="214">
        <v>3029</v>
      </c>
      <c r="Z159" s="214">
        <v>3163</v>
      </c>
      <c r="AA159" s="214">
        <v>31</v>
      </c>
      <c r="AB159" s="214">
        <v>56</v>
      </c>
      <c r="AC159" s="214">
        <v>14</v>
      </c>
      <c r="AD159" s="214">
        <v>1089</v>
      </c>
      <c r="AE159" s="214">
        <v>967</v>
      </c>
      <c r="AF159" s="214">
        <v>1853</v>
      </c>
    </row>
    <row r="160" spans="2:32" ht="30" customHeight="1" x14ac:dyDescent="0.6">
      <c r="B160" s="48" t="s">
        <v>103</v>
      </c>
      <c r="C160" s="214">
        <v>26</v>
      </c>
      <c r="D160" s="214">
        <v>0</v>
      </c>
      <c r="E160" s="214">
        <v>56</v>
      </c>
      <c r="F160" s="214">
        <v>13</v>
      </c>
      <c r="G160" s="214">
        <v>4</v>
      </c>
      <c r="H160" s="214">
        <v>0</v>
      </c>
      <c r="I160" s="214">
        <v>818</v>
      </c>
      <c r="J160" s="214">
        <v>314</v>
      </c>
      <c r="K160" s="214">
        <v>1169</v>
      </c>
      <c r="L160" s="214">
        <v>524</v>
      </c>
      <c r="M160" s="214">
        <v>547</v>
      </c>
      <c r="N160" s="214">
        <v>326</v>
      </c>
      <c r="O160" s="214">
        <v>263</v>
      </c>
      <c r="P160" s="214">
        <v>133</v>
      </c>
      <c r="Q160" s="214">
        <v>201</v>
      </c>
      <c r="R160" s="214">
        <v>64</v>
      </c>
      <c r="S160" s="214">
        <v>213</v>
      </c>
      <c r="T160" s="214">
        <v>240</v>
      </c>
      <c r="U160" s="214">
        <v>0</v>
      </c>
      <c r="V160" s="214">
        <v>0</v>
      </c>
      <c r="W160" s="214">
        <v>0</v>
      </c>
      <c r="X160" s="214">
        <v>5777</v>
      </c>
      <c r="Y160" s="214">
        <v>4483</v>
      </c>
      <c r="Z160" s="214">
        <v>4885</v>
      </c>
      <c r="AA160" s="214">
        <v>61</v>
      </c>
      <c r="AB160" s="214">
        <v>0</v>
      </c>
      <c r="AC160" s="214">
        <v>131</v>
      </c>
      <c r="AD160" s="214">
        <v>1190</v>
      </c>
      <c r="AE160" s="214">
        <v>1467</v>
      </c>
      <c r="AF160" s="214">
        <v>1617</v>
      </c>
    </row>
    <row r="161" spans="2:32" ht="30" customHeight="1" x14ac:dyDescent="0.6">
      <c r="B161" s="48" t="s">
        <v>104</v>
      </c>
      <c r="C161" s="214">
        <v>35</v>
      </c>
      <c r="D161" s="214">
        <v>104</v>
      </c>
      <c r="E161" s="214">
        <v>39</v>
      </c>
      <c r="F161" s="214">
        <v>15</v>
      </c>
      <c r="G161" s="214">
        <v>38</v>
      </c>
      <c r="H161" s="214">
        <v>15</v>
      </c>
      <c r="I161" s="214">
        <v>1153</v>
      </c>
      <c r="J161" s="214">
        <v>1176</v>
      </c>
      <c r="K161" s="214">
        <v>1365</v>
      </c>
      <c r="L161" s="214">
        <v>657</v>
      </c>
      <c r="M161" s="214">
        <v>694</v>
      </c>
      <c r="N161" s="214">
        <v>406</v>
      </c>
      <c r="O161" s="214">
        <v>229</v>
      </c>
      <c r="P161" s="214">
        <v>121</v>
      </c>
      <c r="Q161" s="214">
        <v>102</v>
      </c>
      <c r="R161" s="214">
        <v>102</v>
      </c>
      <c r="S161" s="214">
        <v>210</v>
      </c>
      <c r="T161" s="214">
        <v>137</v>
      </c>
      <c r="U161" s="214">
        <v>0</v>
      </c>
      <c r="V161" s="214">
        <v>0</v>
      </c>
      <c r="W161" s="214">
        <v>0</v>
      </c>
      <c r="X161" s="214">
        <v>8040</v>
      </c>
      <c r="Y161" s="214">
        <v>4763</v>
      </c>
      <c r="Z161" s="214">
        <v>6259</v>
      </c>
      <c r="AA161" s="214">
        <v>89</v>
      </c>
      <c r="AB161" s="214">
        <v>83</v>
      </c>
      <c r="AC161" s="214">
        <v>59</v>
      </c>
      <c r="AD161" s="214">
        <v>1444</v>
      </c>
      <c r="AE161" s="214">
        <v>937</v>
      </c>
      <c r="AF161" s="214">
        <v>1513</v>
      </c>
    </row>
    <row r="162" spans="2:32" ht="30" customHeight="1" x14ac:dyDescent="0.6">
      <c r="B162" s="48" t="s">
        <v>105</v>
      </c>
      <c r="C162" s="214">
        <v>50</v>
      </c>
      <c r="D162" s="214">
        <v>20</v>
      </c>
      <c r="E162" s="214">
        <v>32</v>
      </c>
      <c r="F162" s="214">
        <v>35</v>
      </c>
      <c r="G162" s="214">
        <v>8</v>
      </c>
      <c r="H162" s="214">
        <v>3</v>
      </c>
      <c r="I162" s="214">
        <v>1271</v>
      </c>
      <c r="J162" s="214">
        <v>1160</v>
      </c>
      <c r="K162" s="214">
        <v>1594</v>
      </c>
      <c r="L162" s="214">
        <v>1094</v>
      </c>
      <c r="M162" s="214">
        <v>904</v>
      </c>
      <c r="N162" s="214">
        <v>639</v>
      </c>
      <c r="O162" s="214">
        <v>110</v>
      </c>
      <c r="P162" s="214">
        <v>41</v>
      </c>
      <c r="Q162" s="214">
        <v>11</v>
      </c>
      <c r="R162" s="214">
        <v>139</v>
      </c>
      <c r="S162" s="214">
        <v>127</v>
      </c>
      <c r="T162" s="214">
        <v>85</v>
      </c>
      <c r="U162" s="214">
        <v>0</v>
      </c>
      <c r="V162" s="214">
        <v>0</v>
      </c>
      <c r="W162" s="214">
        <v>0</v>
      </c>
      <c r="X162" s="214">
        <v>6721</v>
      </c>
      <c r="Y162" s="214">
        <v>4196</v>
      </c>
      <c r="Z162" s="214">
        <v>4584</v>
      </c>
      <c r="AA162" s="214">
        <v>3</v>
      </c>
      <c r="AB162" s="214">
        <v>2</v>
      </c>
      <c r="AC162" s="214">
        <v>12</v>
      </c>
      <c r="AD162" s="214">
        <v>534</v>
      </c>
      <c r="AE162" s="214">
        <v>769</v>
      </c>
      <c r="AF162" s="214">
        <v>700</v>
      </c>
    </row>
    <row r="163" spans="2:32" ht="30" customHeight="1" x14ac:dyDescent="0.6">
      <c r="B163" s="48" t="s">
        <v>106</v>
      </c>
      <c r="C163" s="214">
        <v>0</v>
      </c>
      <c r="D163" s="214">
        <v>0</v>
      </c>
      <c r="E163" s="214">
        <v>33</v>
      </c>
      <c r="F163" s="214">
        <v>24</v>
      </c>
      <c r="G163" s="214">
        <v>21</v>
      </c>
      <c r="H163" s="214">
        <v>32</v>
      </c>
      <c r="I163" s="214">
        <v>1330</v>
      </c>
      <c r="J163" s="214">
        <v>1636</v>
      </c>
      <c r="K163" s="214">
        <v>1972</v>
      </c>
      <c r="L163" s="214">
        <v>811</v>
      </c>
      <c r="M163" s="214">
        <v>662</v>
      </c>
      <c r="N163" s="214">
        <v>452</v>
      </c>
      <c r="O163" s="214">
        <v>68</v>
      </c>
      <c r="P163" s="214">
        <v>50</v>
      </c>
      <c r="Q163" s="214">
        <v>10</v>
      </c>
      <c r="R163" s="214">
        <v>12</v>
      </c>
      <c r="S163" s="214">
        <v>34</v>
      </c>
      <c r="T163" s="214">
        <v>34</v>
      </c>
      <c r="U163" s="214">
        <v>0</v>
      </c>
      <c r="V163" s="214">
        <v>0</v>
      </c>
      <c r="W163" s="214">
        <v>0</v>
      </c>
      <c r="X163" s="214">
        <v>8998</v>
      </c>
      <c r="Y163" s="214">
        <v>4342</v>
      </c>
      <c r="Z163" s="214">
        <v>5791</v>
      </c>
      <c r="AA163" s="214">
        <v>4</v>
      </c>
      <c r="AB163" s="214">
        <v>4</v>
      </c>
      <c r="AC163" s="214">
        <v>4</v>
      </c>
      <c r="AD163" s="214">
        <v>864</v>
      </c>
      <c r="AE163" s="214">
        <v>723</v>
      </c>
      <c r="AF163" s="214">
        <v>784</v>
      </c>
    </row>
    <row r="164" spans="2:32" ht="30" customHeight="1" x14ac:dyDescent="0.6">
      <c r="B164" s="48" t="s">
        <v>107</v>
      </c>
      <c r="C164" s="214">
        <v>2</v>
      </c>
      <c r="D164" s="214">
        <v>0</v>
      </c>
      <c r="E164" s="214">
        <v>0</v>
      </c>
      <c r="F164" s="214">
        <v>31</v>
      </c>
      <c r="G164" s="214">
        <v>56</v>
      </c>
      <c r="H164" s="214">
        <v>0</v>
      </c>
      <c r="I164" s="214">
        <v>2343</v>
      </c>
      <c r="J164" s="214">
        <v>2001</v>
      </c>
      <c r="K164" s="214">
        <v>2268</v>
      </c>
      <c r="L164" s="214">
        <v>689</v>
      </c>
      <c r="M164" s="214">
        <v>628</v>
      </c>
      <c r="N164" s="214">
        <v>537</v>
      </c>
      <c r="O164" s="214">
        <v>22</v>
      </c>
      <c r="P164" s="214">
        <v>43</v>
      </c>
      <c r="Q164" s="214">
        <v>0</v>
      </c>
      <c r="R164" s="214">
        <v>25</v>
      </c>
      <c r="S164" s="214">
        <v>11</v>
      </c>
      <c r="T164" s="214">
        <v>91</v>
      </c>
      <c r="U164" s="214">
        <v>2</v>
      </c>
      <c r="V164" s="214">
        <v>0</v>
      </c>
      <c r="W164" s="214">
        <v>0</v>
      </c>
      <c r="X164" s="214">
        <v>9789</v>
      </c>
      <c r="Y164" s="214">
        <v>5587</v>
      </c>
      <c r="Z164" s="214">
        <v>6950</v>
      </c>
      <c r="AA164" s="214">
        <v>0</v>
      </c>
      <c r="AB164" s="214">
        <v>37</v>
      </c>
      <c r="AC164" s="214">
        <v>2</v>
      </c>
      <c r="AD164" s="214">
        <v>247</v>
      </c>
      <c r="AE164" s="214">
        <v>288</v>
      </c>
      <c r="AF164" s="214">
        <v>602</v>
      </c>
    </row>
    <row r="165" spans="2:32" ht="30" customHeight="1" x14ac:dyDescent="0.6">
      <c r="B165" s="48" t="s">
        <v>108</v>
      </c>
      <c r="C165" s="214">
        <v>6</v>
      </c>
      <c r="D165" s="214">
        <v>40</v>
      </c>
      <c r="E165" s="214">
        <v>7</v>
      </c>
      <c r="F165" s="214">
        <v>16</v>
      </c>
      <c r="G165" s="214">
        <v>8</v>
      </c>
      <c r="H165" s="214">
        <v>0</v>
      </c>
      <c r="I165" s="214">
        <v>3750</v>
      </c>
      <c r="J165" s="214">
        <v>3473</v>
      </c>
      <c r="K165" s="214">
        <v>3897</v>
      </c>
      <c r="L165" s="214">
        <v>512</v>
      </c>
      <c r="M165" s="214">
        <v>713</v>
      </c>
      <c r="N165" s="214">
        <v>332</v>
      </c>
      <c r="O165" s="214">
        <v>55</v>
      </c>
      <c r="P165" s="214">
        <v>80</v>
      </c>
      <c r="Q165" s="214">
        <v>33</v>
      </c>
      <c r="R165" s="214">
        <v>133</v>
      </c>
      <c r="S165" s="214">
        <v>119</v>
      </c>
      <c r="T165" s="214">
        <v>197</v>
      </c>
      <c r="U165" s="214">
        <v>0</v>
      </c>
      <c r="V165" s="214">
        <v>0</v>
      </c>
      <c r="W165" s="214">
        <v>7</v>
      </c>
      <c r="X165" s="214">
        <v>7166</v>
      </c>
      <c r="Y165" s="214">
        <v>4725</v>
      </c>
      <c r="Z165" s="214">
        <v>5879</v>
      </c>
      <c r="AA165" s="214">
        <v>0</v>
      </c>
      <c r="AB165" s="214">
        <v>64</v>
      </c>
      <c r="AC165" s="214">
        <v>19</v>
      </c>
      <c r="AD165" s="214">
        <v>412</v>
      </c>
      <c r="AE165" s="214">
        <v>758</v>
      </c>
      <c r="AF165" s="214">
        <v>659</v>
      </c>
    </row>
    <row r="166" spans="2:32" ht="30" customHeight="1" x14ac:dyDescent="0.6">
      <c r="B166" s="48" t="s">
        <v>109</v>
      </c>
      <c r="C166" s="214">
        <v>0</v>
      </c>
      <c r="D166" s="214">
        <v>0</v>
      </c>
      <c r="E166" s="214">
        <v>0</v>
      </c>
      <c r="F166" s="214">
        <v>6</v>
      </c>
      <c r="G166" s="214">
        <v>9</v>
      </c>
      <c r="H166" s="214">
        <v>0</v>
      </c>
      <c r="I166" s="214">
        <v>4693</v>
      </c>
      <c r="J166" s="214">
        <v>4612</v>
      </c>
      <c r="K166" s="214">
        <v>6118</v>
      </c>
      <c r="L166" s="214">
        <v>413</v>
      </c>
      <c r="M166" s="214">
        <v>442</v>
      </c>
      <c r="N166" s="214">
        <v>391</v>
      </c>
      <c r="O166" s="214">
        <v>17</v>
      </c>
      <c r="P166" s="214">
        <v>9</v>
      </c>
      <c r="Q166" s="214">
        <v>24</v>
      </c>
      <c r="R166" s="214">
        <v>56</v>
      </c>
      <c r="S166" s="214">
        <v>51</v>
      </c>
      <c r="T166" s="214">
        <v>60</v>
      </c>
      <c r="U166" s="214">
        <v>0</v>
      </c>
      <c r="V166" s="214">
        <v>0</v>
      </c>
      <c r="W166" s="214">
        <v>0</v>
      </c>
      <c r="X166" s="214">
        <v>6649</v>
      </c>
      <c r="Y166" s="214">
        <v>5817</v>
      </c>
      <c r="Z166" s="214">
        <v>6075</v>
      </c>
      <c r="AA166" s="214">
        <v>21</v>
      </c>
      <c r="AB166" s="214">
        <v>139</v>
      </c>
      <c r="AC166" s="214">
        <v>100</v>
      </c>
      <c r="AD166" s="214">
        <v>502</v>
      </c>
      <c r="AE166" s="214">
        <v>662</v>
      </c>
      <c r="AF166" s="214">
        <v>976</v>
      </c>
    </row>
    <row r="167" spans="2:32" ht="30" customHeight="1" x14ac:dyDescent="0.6">
      <c r="B167" s="48" t="s">
        <v>125</v>
      </c>
      <c r="C167" s="214">
        <v>4</v>
      </c>
      <c r="D167" s="214">
        <v>0</v>
      </c>
      <c r="E167" s="214">
        <v>0</v>
      </c>
      <c r="F167" s="214">
        <v>16</v>
      </c>
      <c r="G167" s="214">
        <v>9</v>
      </c>
      <c r="H167" s="214">
        <v>11</v>
      </c>
      <c r="I167" s="214">
        <v>2928</v>
      </c>
      <c r="J167" s="214">
        <v>2716</v>
      </c>
      <c r="K167" s="214">
        <v>3172</v>
      </c>
      <c r="L167" s="214">
        <v>810</v>
      </c>
      <c r="M167" s="214">
        <v>741</v>
      </c>
      <c r="N167" s="214">
        <v>637</v>
      </c>
      <c r="O167" s="214">
        <v>19</v>
      </c>
      <c r="P167" s="214">
        <v>10</v>
      </c>
      <c r="Q167" s="214">
        <v>1</v>
      </c>
      <c r="R167" s="214">
        <v>126</v>
      </c>
      <c r="S167" s="214">
        <v>82</v>
      </c>
      <c r="T167" s="214">
        <v>62</v>
      </c>
      <c r="U167" s="214">
        <v>0</v>
      </c>
      <c r="V167" s="214">
        <v>0</v>
      </c>
      <c r="W167" s="214">
        <v>0</v>
      </c>
      <c r="X167" s="214">
        <v>3126</v>
      </c>
      <c r="Y167" s="214">
        <v>5006</v>
      </c>
      <c r="Z167" s="214">
        <v>4920</v>
      </c>
      <c r="AA167" s="214">
        <v>80</v>
      </c>
      <c r="AB167" s="214">
        <v>85</v>
      </c>
      <c r="AC167" s="214">
        <v>40</v>
      </c>
      <c r="AD167" s="214">
        <v>495</v>
      </c>
      <c r="AE167" s="214">
        <v>1037</v>
      </c>
      <c r="AF167" s="214">
        <v>827</v>
      </c>
    </row>
    <row r="168" spans="2:32" ht="30" customHeight="1" x14ac:dyDescent="0.6">
      <c r="B168" s="48" t="s">
        <v>110</v>
      </c>
      <c r="C168" s="214">
        <v>30</v>
      </c>
      <c r="D168" s="214">
        <v>1</v>
      </c>
      <c r="E168" s="214">
        <v>59</v>
      </c>
      <c r="F168" s="214">
        <v>17</v>
      </c>
      <c r="G168" s="214">
        <v>5</v>
      </c>
      <c r="H168" s="214">
        <v>6</v>
      </c>
      <c r="I168" s="214">
        <v>2232</v>
      </c>
      <c r="J168" s="214">
        <v>2634</v>
      </c>
      <c r="K168" s="214">
        <v>3551</v>
      </c>
      <c r="L168" s="214">
        <v>933</v>
      </c>
      <c r="M168" s="214">
        <v>366</v>
      </c>
      <c r="N168" s="214">
        <v>256</v>
      </c>
      <c r="O168" s="214">
        <v>50</v>
      </c>
      <c r="P168" s="214">
        <v>73</v>
      </c>
      <c r="Q168" s="214">
        <v>67</v>
      </c>
      <c r="R168" s="214">
        <v>144</v>
      </c>
      <c r="S168" s="214">
        <v>193</v>
      </c>
      <c r="T168" s="214">
        <v>156</v>
      </c>
      <c r="U168" s="214">
        <v>0</v>
      </c>
      <c r="V168" s="214">
        <v>0</v>
      </c>
      <c r="W168" s="214">
        <v>0</v>
      </c>
      <c r="X168" s="214">
        <v>3418</v>
      </c>
      <c r="Y168" s="214">
        <v>3489</v>
      </c>
      <c r="Z168" s="214">
        <v>5777</v>
      </c>
      <c r="AA168" s="214">
        <v>23</v>
      </c>
      <c r="AB168" s="214">
        <v>73</v>
      </c>
      <c r="AC168" s="214">
        <v>16</v>
      </c>
      <c r="AD168" s="214">
        <v>484</v>
      </c>
      <c r="AE168" s="214">
        <v>771</v>
      </c>
      <c r="AF168" s="214">
        <v>1317</v>
      </c>
    </row>
    <row r="169" spans="2:32" ht="30" customHeight="1" x14ac:dyDescent="0.6">
      <c r="B169" s="48" t="s">
        <v>111</v>
      </c>
      <c r="C169" s="214">
        <v>28</v>
      </c>
      <c r="D169" s="214">
        <v>66</v>
      </c>
      <c r="E169" s="214">
        <v>0</v>
      </c>
      <c r="F169" s="214">
        <v>6</v>
      </c>
      <c r="G169" s="214">
        <v>0</v>
      </c>
      <c r="H169" s="214">
        <v>4</v>
      </c>
      <c r="I169" s="214">
        <v>1445</v>
      </c>
      <c r="J169" s="214">
        <v>1805</v>
      </c>
      <c r="K169" s="214">
        <v>2616</v>
      </c>
      <c r="L169" s="214">
        <v>254</v>
      </c>
      <c r="M169" s="214">
        <v>474</v>
      </c>
      <c r="N169" s="214">
        <v>1260</v>
      </c>
      <c r="O169" s="214">
        <v>163</v>
      </c>
      <c r="P169" s="214">
        <v>197</v>
      </c>
      <c r="Q169" s="214">
        <v>255</v>
      </c>
      <c r="R169" s="214">
        <v>196</v>
      </c>
      <c r="S169" s="214">
        <v>187</v>
      </c>
      <c r="T169" s="214">
        <v>76</v>
      </c>
      <c r="U169" s="214">
        <v>0</v>
      </c>
      <c r="V169" s="214">
        <v>0</v>
      </c>
      <c r="W169" s="214">
        <v>2</v>
      </c>
      <c r="X169" s="214">
        <v>3300</v>
      </c>
      <c r="Y169" s="214">
        <v>2268</v>
      </c>
      <c r="Z169" s="214">
        <v>5305</v>
      </c>
      <c r="AA169" s="214">
        <v>56</v>
      </c>
      <c r="AB169" s="214">
        <v>49</v>
      </c>
      <c r="AC169" s="214">
        <v>78</v>
      </c>
      <c r="AD169" s="214">
        <v>989</v>
      </c>
      <c r="AE169" s="214">
        <v>1157</v>
      </c>
      <c r="AF169" s="214">
        <v>1716</v>
      </c>
    </row>
    <row r="170" spans="2:32" ht="30" customHeight="1" x14ac:dyDescent="0.6">
      <c r="B170" s="48" t="s">
        <v>112</v>
      </c>
      <c r="C170" s="214">
        <v>87</v>
      </c>
      <c r="D170" s="214">
        <v>0</v>
      </c>
      <c r="E170" s="214">
        <v>0</v>
      </c>
      <c r="F170" s="214">
        <v>41</v>
      </c>
      <c r="G170" s="214">
        <v>44</v>
      </c>
      <c r="H170" s="214">
        <v>3</v>
      </c>
      <c r="I170" s="214">
        <v>991</v>
      </c>
      <c r="J170" s="214">
        <v>1215</v>
      </c>
      <c r="K170" s="214">
        <v>780</v>
      </c>
      <c r="L170" s="214">
        <v>689</v>
      </c>
      <c r="M170" s="214">
        <v>596</v>
      </c>
      <c r="N170" s="214">
        <v>147</v>
      </c>
      <c r="O170" s="214">
        <v>80</v>
      </c>
      <c r="P170" s="214">
        <v>90</v>
      </c>
      <c r="Q170" s="214">
        <v>22</v>
      </c>
      <c r="R170" s="214">
        <v>114</v>
      </c>
      <c r="S170" s="214">
        <v>206</v>
      </c>
      <c r="T170" s="214">
        <v>13</v>
      </c>
      <c r="U170" s="214">
        <v>0</v>
      </c>
      <c r="V170" s="214">
        <v>0</v>
      </c>
      <c r="W170" s="214">
        <v>0</v>
      </c>
      <c r="X170" s="214">
        <v>3208</v>
      </c>
      <c r="Y170" s="214">
        <v>2889</v>
      </c>
      <c r="Z170" s="214">
        <v>2182</v>
      </c>
      <c r="AA170" s="214">
        <v>4</v>
      </c>
      <c r="AB170" s="214">
        <v>17</v>
      </c>
      <c r="AC170" s="214">
        <v>0</v>
      </c>
      <c r="AD170" s="214">
        <v>353</v>
      </c>
      <c r="AE170" s="214">
        <v>624</v>
      </c>
      <c r="AF170" s="214">
        <v>666</v>
      </c>
    </row>
    <row r="171" spans="2:32" ht="30" customHeight="1" x14ac:dyDescent="0.6">
      <c r="B171" s="48" t="s">
        <v>113</v>
      </c>
      <c r="C171" s="215">
        <v>337</v>
      </c>
      <c r="D171" s="215">
        <v>233</v>
      </c>
      <c r="E171" s="215">
        <v>280</v>
      </c>
      <c r="F171" s="215">
        <v>262</v>
      </c>
      <c r="G171" s="215">
        <v>213</v>
      </c>
      <c r="H171" s="215">
        <v>89</v>
      </c>
      <c r="I171" s="215">
        <v>24065</v>
      </c>
      <c r="J171" s="215">
        <v>23672</v>
      </c>
      <c r="K171" s="215">
        <v>29888</v>
      </c>
      <c r="L171" s="215">
        <v>7757</v>
      </c>
      <c r="M171" s="215">
        <v>7212</v>
      </c>
      <c r="N171" s="215">
        <v>5765</v>
      </c>
      <c r="O171" s="215">
        <v>1660</v>
      </c>
      <c r="P171" s="215">
        <v>995</v>
      </c>
      <c r="Q171" s="215">
        <v>936</v>
      </c>
      <c r="R171" s="215">
        <v>1305</v>
      </c>
      <c r="S171" s="215">
        <v>1642</v>
      </c>
      <c r="T171" s="215">
        <v>1296</v>
      </c>
      <c r="U171" s="215">
        <v>2</v>
      </c>
      <c r="V171" s="215">
        <v>0</v>
      </c>
      <c r="W171" s="215">
        <v>9</v>
      </c>
      <c r="X171" s="215">
        <v>69710</v>
      </c>
      <c r="Y171" s="215">
        <v>50594</v>
      </c>
      <c r="Z171" s="215">
        <v>61770</v>
      </c>
      <c r="AA171" s="215">
        <v>372</v>
      </c>
      <c r="AB171" s="215">
        <v>609</v>
      </c>
      <c r="AC171" s="215">
        <v>475</v>
      </c>
      <c r="AD171" s="215">
        <v>8603</v>
      </c>
      <c r="AE171" s="215">
        <v>10160</v>
      </c>
      <c r="AF171" s="215">
        <v>13230</v>
      </c>
    </row>
    <row r="172" spans="2:32" ht="30" customHeight="1" x14ac:dyDescent="0.6">
      <c r="B172" s="29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</row>
    <row r="173" spans="2:32" ht="30" customHeight="1" x14ac:dyDescent="0.6">
      <c r="B173" s="29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</row>
    <row r="174" spans="2:32" ht="30" customHeight="1" x14ac:dyDescent="0.6">
      <c r="B174" s="2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</row>
    <row r="175" spans="2:32" ht="30" customHeight="1" x14ac:dyDescent="0.6">
      <c r="B175" s="23" t="s">
        <v>101</v>
      </c>
      <c r="C175" s="299" t="s">
        <v>46</v>
      </c>
      <c r="D175" s="300"/>
      <c r="E175" s="301"/>
      <c r="F175" s="299" t="s">
        <v>29</v>
      </c>
      <c r="G175" s="300"/>
      <c r="H175" s="301"/>
      <c r="I175" s="299" t="s">
        <v>85</v>
      </c>
      <c r="J175" s="300"/>
      <c r="K175" s="301"/>
      <c r="L175" s="299" t="s">
        <v>86</v>
      </c>
      <c r="M175" s="300"/>
      <c r="N175" s="301"/>
      <c r="O175" s="299" t="s">
        <v>89</v>
      </c>
      <c r="P175" s="300"/>
      <c r="Q175" s="301"/>
      <c r="R175" s="299" t="s">
        <v>55</v>
      </c>
      <c r="S175" s="300"/>
      <c r="T175" s="301"/>
      <c r="U175" s="299" t="s">
        <v>14</v>
      </c>
      <c r="V175" s="300"/>
      <c r="W175" s="301"/>
      <c r="X175" s="299" t="s">
        <v>88</v>
      </c>
      <c r="Y175" s="300"/>
      <c r="Z175" s="301"/>
      <c r="AA175" s="299" t="s">
        <v>335</v>
      </c>
      <c r="AB175" s="300"/>
      <c r="AC175" s="301"/>
      <c r="AD175" s="299" t="s">
        <v>336</v>
      </c>
      <c r="AE175" s="300"/>
      <c r="AF175" s="301"/>
    </row>
    <row r="176" spans="2:32" ht="30" customHeight="1" x14ac:dyDescent="0.6">
      <c r="B176" s="24"/>
      <c r="C176" s="218"/>
      <c r="D176" s="219"/>
      <c r="E176" s="218"/>
      <c r="F176" s="218"/>
      <c r="G176" s="219"/>
      <c r="H176" s="218"/>
      <c r="I176" s="218"/>
      <c r="J176" s="219"/>
      <c r="K176" s="218"/>
      <c r="L176" s="218"/>
      <c r="M176" s="219"/>
      <c r="N176" s="218"/>
      <c r="O176" s="218"/>
      <c r="P176" s="219"/>
      <c r="Q176" s="218"/>
      <c r="R176" s="218"/>
      <c r="S176" s="219"/>
      <c r="T176" s="218"/>
      <c r="U176" s="218"/>
      <c r="V176" s="219"/>
      <c r="W176" s="218"/>
      <c r="X176" s="218"/>
      <c r="Y176" s="219"/>
      <c r="Z176" s="218"/>
      <c r="AA176" s="218"/>
      <c r="AB176" s="219"/>
      <c r="AC176" s="218"/>
      <c r="AD176" s="218"/>
      <c r="AE176" s="219"/>
      <c r="AF176" s="218"/>
    </row>
    <row r="177" spans="2:32" ht="30" customHeight="1" x14ac:dyDescent="0.6">
      <c r="B177" s="25"/>
      <c r="C177" s="26">
        <v>2015</v>
      </c>
      <c r="D177" s="26">
        <v>2016</v>
      </c>
      <c r="E177" s="26">
        <v>2017</v>
      </c>
      <c r="F177" s="26">
        <v>2015</v>
      </c>
      <c r="G177" s="26">
        <v>2016</v>
      </c>
      <c r="H177" s="26">
        <v>2017</v>
      </c>
      <c r="I177" s="26">
        <v>2015</v>
      </c>
      <c r="J177" s="26">
        <v>2016</v>
      </c>
      <c r="K177" s="26">
        <v>2017</v>
      </c>
      <c r="L177" s="26">
        <v>2015</v>
      </c>
      <c r="M177" s="26">
        <v>2016</v>
      </c>
      <c r="N177" s="26">
        <v>2017</v>
      </c>
      <c r="O177" s="26">
        <v>2015</v>
      </c>
      <c r="P177" s="26">
        <v>2016</v>
      </c>
      <c r="Q177" s="26">
        <v>2017</v>
      </c>
      <c r="R177" s="26">
        <v>2015</v>
      </c>
      <c r="S177" s="26">
        <v>2016</v>
      </c>
      <c r="T177" s="26">
        <v>2017</v>
      </c>
      <c r="U177" s="26">
        <v>2015</v>
      </c>
      <c r="V177" s="26">
        <v>2016</v>
      </c>
      <c r="W177" s="26">
        <v>2017</v>
      </c>
      <c r="X177" s="26">
        <v>2015</v>
      </c>
      <c r="Y177" s="26">
        <v>2016</v>
      </c>
      <c r="Z177" s="26">
        <v>2017</v>
      </c>
      <c r="AA177" s="26">
        <v>2015</v>
      </c>
      <c r="AB177" s="26">
        <v>2016</v>
      </c>
      <c r="AC177" s="26">
        <v>2017</v>
      </c>
      <c r="AD177" s="26">
        <v>2015</v>
      </c>
      <c r="AE177" s="26">
        <v>2016</v>
      </c>
      <c r="AF177" s="26">
        <v>2017</v>
      </c>
    </row>
    <row r="178" spans="2:32" ht="30" customHeight="1" x14ac:dyDescent="0.6">
      <c r="B178" s="47" t="s">
        <v>102</v>
      </c>
      <c r="C178" s="214">
        <v>144</v>
      </c>
      <c r="D178" s="214">
        <v>2715</v>
      </c>
      <c r="E178" s="214">
        <v>2311</v>
      </c>
      <c r="F178" s="214">
        <v>50</v>
      </c>
      <c r="G178" s="214">
        <v>61</v>
      </c>
      <c r="H178" s="214">
        <v>0</v>
      </c>
      <c r="I178" s="214">
        <v>0</v>
      </c>
      <c r="J178" s="214">
        <v>2</v>
      </c>
      <c r="K178" s="214">
        <v>0</v>
      </c>
      <c r="L178" s="214">
        <v>5</v>
      </c>
      <c r="M178" s="214">
        <v>34</v>
      </c>
      <c r="N178" s="214">
        <v>20</v>
      </c>
      <c r="O178" s="214">
        <v>0</v>
      </c>
      <c r="P178" s="214">
        <v>0</v>
      </c>
      <c r="Q178" s="214">
        <v>0</v>
      </c>
      <c r="R178" s="214">
        <v>0</v>
      </c>
      <c r="S178" s="214">
        <v>0</v>
      </c>
      <c r="T178" s="214">
        <v>0</v>
      </c>
      <c r="U178" s="214">
        <v>2470</v>
      </c>
      <c r="V178" s="214">
        <v>6673</v>
      </c>
      <c r="W178" s="214">
        <v>12383</v>
      </c>
      <c r="X178" s="214">
        <v>0</v>
      </c>
      <c r="Y178" s="214">
        <v>0</v>
      </c>
      <c r="Z178" s="214">
        <v>0</v>
      </c>
      <c r="AA178" s="214">
        <v>0</v>
      </c>
      <c r="AB178" s="214">
        <v>0</v>
      </c>
      <c r="AC178" s="214">
        <v>242</v>
      </c>
      <c r="AD178" s="214">
        <v>0</v>
      </c>
      <c r="AE178" s="214">
        <v>111</v>
      </c>
      <c r="AF178" s="214">
        <v>102</v>
      </c>
    </row>
    <row r="179" spans="2:32" ht="30" customHeight="1" x14ac:dyDescent="0.6">
      <c r="B179" s="48" t="s">
        <v>103</v>
      </c>
      <c r="C179" s="214">
        <v>134</v>
      </c>
      <c r="D179" s="214">
        <v>3545</v>
      </c>
      <c r="E179" s="214">
        <v>3113</v>
      </c>
      <c r="F179" s="214">
        <v>47</v>
      </c>
      <c r="G179" s="214">
        <v>11</v>
      </c>
      <c r="H179" s="214">
        <v>0</v>
      </c>
      <c r="I179" s="214">
        <v>4</v>
      </c>
      <c r="J179" s="214">
        <v>4</v>
      </c>
      <c r="K179" s="214">
        <v>12</v>
      </c>
      <c r="L179" s="214">
        <v>21</v>
      </c>
      <c r="M179" s="214">
        <v>40</v>
      </c>
      <c r="N179" s="214">
        <v>25</v>
      </c>
      <c r="O179" s="214">
        <v>0</v>
      </c>
      <c r="P179" s="214">
        <v>0</v>
      </c>
      <c r="Q179" s="214">
        <v>0</v>
      </c>
      <c r="R179" s="214">
        <v>2</v>
      </c>
      <c r="S179" s="214">
        <v>0</v>
      </c>
      <c r="T179" s="214">
        <v>2</v>
      </c>
      <c r="U179" s="214">
        <v>11356</v>
      </c>
      <c r="V179" s="214">
        <v>13261</v>
      </c>
      <c r="W179" s="214">
        <v>15104</v>
      </c>
      <c r="X179" s="214">
        <v>0</v>
      </c>
      <c r="Y179" s="214">
        <v>0</v>
      </c>
      <c r="Z179" s="214">
        <v>0</v>
      </c>
      <c r="AA179" s="214">
        <v>0</v>
      </c>
      <c r="AB179" s="214">
        <v>0</v>
      </c>
      <c r="AC179" s="214">
        <v>306</v>
      </c>
      <c r="AD179" s="214">
        <v>9</v>
      </c>
      <c r="AE179" s="214">
        <v>187</v>
      </c>
      <c r="AF179" s="214">
        <v>91</v>
      </c>
    </row>
    <row r="180" spans="2:32" ht="30" customHeight="1" x14ac:dyDescent="0.6">
      <c r="B180" s="48" t="s">
        <v>104</v>
      </c>
      <c r="C180" s="214">
        <v>85</v>
      </c>
      <c r="D180" s="214">
        <v>3966</v>
      </c>
      <c r="E180" s="214">
        <v>2427</v>
      </c>
      <c r="F180" s="214">
        <v>86</v>
      </c>
      <c r="G180" s="214">
        <v>35</v>
      </c>
      <c r="H180" s="214">
        <v>2</v>
      </c>
      <c r="I180" s="214">
        <v>0</v>
      </c>
      <c r="J180" s="214">
        <v>10</v>
      </c>
      <c r="K180" s="214">
        <v>15</v>
      </c>
      <c r="L180" s="214">
        <v>0</v>
      </c>
      <c r="M180" s="214">
        <v>2</v>
      </c>
      <c r="N180" s="214">
        <v>0</v>
      </c>
      <c r="O180" s="214">
        <v>0</v>
      </c>
      <c r="P180" s="214">
        <v>0</v>
      </c>
      <c r="Q180" s="214">
        <v>0</v>
      </c>
      <c r="R180" s="214">
        <v>0</v>
      </c>
      <c r="S180" s="214">
        <v>0</v>
      </c>
      <c r="T180" s="214">
        <v>0</v>
      </c>
      <c r="U180" s="214">
        <v>17025</v>
      </c>
      <c r="V180" s="214">
        <v>14689</v>
      </c>
      <c r="W180" s="214">
        <v>20906</v>
      </c>
      <c r="X180" s="214">
        <v>0</v>
      </c>
      <c r="Y180" s="214">
        <v>0</v>
      </c>
      <c r="Z180" s="214">
        <v>0</v>
      </c>
      <c r="AA180" s="214">
        <v>0</v>
      </c>
      <c r="AB180" s="214">
        <v>0</v>
      </c>
      <c r="AC180" s="214">
        <v>220</v>
      </c>
      <c r="AD180" s="214">
        <v>32</v>
      </c>
      <c r="AE180" s="214">
        <v>281</v>
      </c>
      <c r="AF180" s="214">
        <v>191</v>
      </c>
    </row>
    <row r="181" spans="2:32" ht="30" customHeight="1" x14ac:dyDescent="0.6">
      <c r="B181" s="48" t="s">
        <v>105</v>
      </c>
      <c r="C181" s="214">
        <v>122</v>
      </c>
      <c r="D181" s="214">
        <v>1997</v>
      </c>
      <c r="E181" s="214">
        <v>2243</v>
      </c>
      <c r="F181" s="214">
        <v>80</v>
      </c>
      <c r="G181" s="214">
        <v>126</v>
      </c>
      <c r="H181" s="214">
        <v>34</v>
      </c>
      <c r="I181" s="214">
        <v>0</v>
      </c>
      <c r="J181" s="214">
        <v>0</v>
      </c>
      <c r="K181" s="214">
        <v>48</v>
      </c>
      <c r="L181" s="214">
        <v>0</v>
      </c>
      <c r="M181" s="214">
        <v>0</v>
      </c>
      <c r="N181" s="214">
        <v>19</v>
      </c>
      <c r="O181" s="214">
        <v>0</v>
      </c>
      <c r="P181" s="214">
        <v>0</v>
      </c>
      <c r="Q181" s="214">
        <v>0</v>
      </c>
      <c r="R181" s="214">
        <v>2</v>
      </c>
      <c r="S181" s="214">
        <v>0</v>
      </c>
      <c r="T181" s="214">
        <v>37</v>
      </c>
      <c r="U181" s="214">
        <v>20560</v>
      </c>
      <c r="V181" s="214">
        <v>14726</v>
      </c>
      <c r="W181" s="214">
        <v>19680</v>
      </c>
      <c r="X181" s="214">
        <v>0</v>
      </c>
      <c r="Y181" s="214">
        <v>0</v>
      </c>
      <c r="Z181" s="214">
        <v>0</v>
      </c>
      <c r="AA181" s="214">
        <v>0</v>
      </c>
      <c r="AB181" s="214">
        <v>0</v>
      </c>
      <c r="AC181" s="214">
        <v>335</v>
      </c>
      <c r="AD181" s="214">
        <v>69</v>
      </c>
      <c r="AE181" s="214">
        <v>217</v>
      </c>
      <c r="AF181" s="214">
        <v>106</v>
      </c>
    </row>
    <row r="182" spans="2:32" ht="30" customHeight="1" x14ac:dyDescent="0.6">
      <c r="B182" s="48" t="s">
        <v>106</v>
      </c>
      <c r="C182" s="214">
        <v>240</v>
      </c>
      <c r="D182" s="214">
        <v>1817</v>
      </c>
      <c r="E182" s="214">
        <v>1719</v>
      </c>
      <c r="F182" s="214">
        <v>109</v>
      </c>
      <c r="G182" s="214">
        <v>0</v>
      </c>
      <c r="H182" s="214">
        <v>4</v>
      </c>
      <c r="I182" s="214">
        <v>51</v>
      </c>
      <c r="J182" s="214">
        <v>2</v>
      </c>
      <c r="K182" s="214">
        <v>3</v>
      </c>
      <c r="L182" s="214">
        <v>2</v>
      </c>
      <c r="M182" s="214">
        <v>0</v>
      </c>
      <c r="N182" s="214">
        <v>0</v>
      </c>
      <c r="O182" s="214">
        <v>0</v>
      </c>
      <c r="P182" s="214">
        <v>0</v>
      </c>
      <c r="Q182" s="214">
        <v>0</v>
      </c>
      <c r="R182" s="214">
        <v>63</v>
      </c>
      <c r="S182" s="214">
        <v>0</v>
      </c>
      <c r="T182" s="214">
        <v>0</v>
      </c>
      <c r="U182" s="214">
        <v>18751</v>
      </c>
      <c r="V182" s="214">
        <v>19294</v>
      </c>
      <c r="W182" s="214">
        <v>29163</v>
      </c>
      <c r="X182" s="214">
        <v>0</v>
      </c>
      <c r="Y182" s="214">
        <v>0</v>
      </c>
      <c r="Z182" s="214">
        <v>0</v>
      </c>
      <c r="AA182" s="214">
        <v>0</v>
      </c>
      <c r="AB182" s="214">
        <v>328</v>
      </c>
      <c r="AC182" s="214">
        <v>419</v>
      </c>
      <c r="AD182" s="214">
        <v>66</v>
      </c>
      <c r="AE182" s="214">
        <v>175</v>
      </c>
      <c r="AF182" s="214">
        <v>98</v>
      </c>
    </row>
    <row r="183" spans="2:32" ht="30" customHeight="1" x14ac:dyDescent="0.6">
      <c r="B183" s="48" t="s">
        <v>107</v>
      </c>
      <c r="C183" s="214">
        <v>1048</v>
      </c>
      <c r="D183" s="214">
        <v>815</v>
      </c>
      <c r="E183" s="214">
        <v>1885</v>
      </c>
      <c r="F183" s="214">
        <v>15</v>
      </c>
      <c r="G183" s="214">
        <v>0</v>
      </c>
      <c r="H183" s="214">
        <v>31</v>
      </c>
      <c r="I183" s="214">
        <v>236</v>
      </c>
      <c r="J183" s="214">
        <v>2</v>
      </c>
      <c r="K183" s="214">
        <v>52</v>
      </c>
      <c r="L183" s="214">
        <v>2</v>
      </c>
      <c r="M183" s="214">
        <v>0</v>
      </c>
      <c r="N183" s="214">
        <v>0</v>
      </c>
      <c r="O183" s="214">
        <v>0</v>
      </c>
      <c r="P183" s="214">
        <v>0</v>
      </c>
      <c r="Q183" s="214">
        <v>0</v>
      </c>
      <c r="R183" s="214">
        <v>5</v>
      </c>
      <c r="S183" s="214">
        <v>0</v>
      </c>
      <c r="T183" s="214">
        <v>0</v>
      </c>
      <c r="U183" s="214">
        <v>33409</v>
      </c>
      <c r="V183" s="214">
        <v>41893</v>
      </c>
      <c r="W183" s="214">
        <v>46153</v>
      </c>
      <c r="X183" s="214">
        <v>0</v>
      </c>
      <c r="Y183" s="214">
        <v>0</v>
      </c>
      <c r="Z183" s="214">
        <v>0</v>
      </c>
      <c r="AA183" s="214">
        <v>0</v>
      </c>
      <c r="AB183" s="214">
        <v>265</v>
      </c>
      <c r="AC183" s="214">
        <v>433</v>
      </c>
      <c r="AD183" s="214">
        <v>0</v>
      </c>
      <c r="AE183" s="214">
        <v>0</v>
      </c>
      <c r="AF183" s="214">
        <v>0</v>
      </c>
    </row>
    <row r="184" spans="2:32" ht="30" customHeight="1" x14ac:dyDescent="0.6">
      <c r="B184" s="48" t="s">
        <v>108</v>
      </c>
      <c r="C184" s="214">
        <v>2543</v>
      </c>
      <c r="D184" s="214">
        <v>1904</v>
      </c>
      <c r="E184" s="214">
        <v>2690</v>
      </c>
      <c r="F184" s="214">
        <v>124</v>
      </c>
      <c r="G184" s="214">
        <v>0</v>
      </c>
      <c r="H184" s="214">
        <v>79</v>
      </c>
      <c r="I184" s="214">
        <v>0</v>
      </c>
      <c r="J184" s="214">
        <v>0</v>
      </c>
      <c r="K184" s="214">
        <v>0</v>
      </c>
      <c r="L184" s="214">
        <v>0</v>
      </c>
      <c r="M184" s="214">
        <v>0</v>
      </c>
      <c r="N184" s="214">
        <v>0</v>
      </c>
      <c r="O184" s="214">
        <v>0</v>
      </c>
      <c r="P184" s="214">
        <v>0</v>
      </c>
      <c r="Q184" s="214">
        <v>0</v>
      </c>
      <c r="R184" s="214">
        <v>7</v>
      </c>
      <c r="S184" s="214">
        <v>0</v>
      </c>
      <c r="T184" s="214">
        <v>52</v>
      </c>
      <c r="U184" s="214">
        <v>35499</v>
      </c>
      <c r="V184" s="214">
        <v>45108</v>
      </c>
      <c r="W184" s="214">
        <v>47122</v>
      </c>
      <c r="X184" s="214">
        <v>0</v>
      </c>
      <c r="Y184" s="214">
        <v>0</v>
      </c>
      <c r="Z184" s="214">
        <v>0</v>
      </c>
      <c r="AA184" s="214">
        <v>0</v>
      </c>
      <c r="AB184" s="214">
        <v>262</v>
      </c>
      <c r="AC184" s="214">
        <v>240</v>
      </c>
      <c r="AD184" s="214">
        <v>0</v>
      </c>
      <c r="AE184" s="214">
        <v>0</v>
      </c>
      <c r="AF184" s="214">
        <v>0</v>
      </c>
    </row>
    <row r="185" spans="2:32" ht="30" customHeight="1" x14ac:dyDescent="0.6">
      <c r="B185" s="48" t="s">
        <v>109</v>
      </c>
      <c r="C185" s="214">
        <v>2190</v>
      </c>
      <c r="D185" s="214">
        <v>1120</v>
      </c>
      <c r="E185" s="214">
        <v>2353</v>
      </c>
      <c r="F185" s="214">
        <v>79</v>
      </c>
      <c r="G185" s="214">
        <v>0</v>
      </c>
      <c r="H185" s="214">
        <v>95</v>
      </c>
      <c r="I185" s="214">
        <v>0</v>
      </c>
      <c r="J185" s="214">
        <v>0</v>
      </c>
      <c r="K185" s="214">
        <v>16</v>
      </c>
      <c r="L185" s="214">
        <v>16</v>
      </c>
      <c r="M185" s="214">
        <v>0</v>
      </c>
      <c r="N185" s="214">
        <v>2</v>
      </c>
      <c r="O185" s="214">
        <v>0</v>
      </c>
      <c r="P185" s="214">
        <v>0</v>
      </c>
      <c r="Q185" s="214">
        <v>0</v>
      </c>
      <c r="R185" s="214">
        <v>7</v>
      </c>
      <c r="S185" s="214">
        <v>0</v>
      </c>
      <c r="T185" s="214">
        <v>0</v>
      </c>
      <c r="U185" s="214">
        <v>17936</v>
      </c>
      <c r="V185" s="214">
        <v>29129</v>
      </c>
      <c r="W185" s="214">
        <v>32175</v>
      </c>
      <c r="X185" s="214">
        <v>0</v>
      </c>
      <c r="Y185" s="214">
        <v>0</v>
      </c>
      <c r="Z185" s="214">
        <v>0</v>
      </c>
      <c r="AA185" s="214">
        <v>0</v>
      </c>
      <c r="AB185" s="214">
        <v>169</v>
      </c>
      <c r="AC185" s="214">
        <v>275</v>
      </c>
      <c r="AD185" s="214">
        <v>0</v>
      </c>
      <c r="AE185" s="214">
        <v>0</v>
      </c>
      <c r="AF185" s="214">
        <v>0</v>
      </c>
    </row>
    <row r="186" spans="2:32" ht="30" customHeight="1" x14ac:dyDescent="0.6">
      <c r="B186" s="48" t="s">
        <v>125</v>
      </c>
      <c r="C186" s="214">
        <v>2279</v>
      </c>
      <c r="D186" s="214">
        <v>1359</v>
      </c>
      <c r="E186" s="214">
        <v>2058</v>
      </c>
      <c r="F186" s="214">
        <v>91</v>
      </c>
      <c r="G186" s="214">
        <v>0</v>
      </c>
      <c r="H186" s="214">
        <v>26</v>
      </c>
      <c r="I186" s="214">
        <v>2</v>
      </c>
      <c r="J186" s="214">
        <v>2</v>
      </c>
      <c r="K186" s="214">
        <v>6</v>
      </c>
      <c r="L186" s="214">
        <v>5</v>
      </c>
      <c r="M186" s="214">
        <v>1</v>
      </c>
      <c r="N186" s="214">
        <v>2</v>
      </c>
      <c r="O186" s="214">
        <v>0</v>
      </c>
      <c r="P186" s="214">
        <v>0</v>
      </c>
      <c r="Q186" s="214">
        <v>0</v>
      </c>
      <c r="R186" s="214">
        <v>8</v>
      </c>
      <c r="S186" s="214">
        <v>3</v>
      </c>
      <c r="T186" s="214">
        <v>0</v>
      </c>
      <c r="U186" s="214">
        <v>6269</v>
      </c>
      <c r="V186" s="214">
        <v>14276</v>
      </c>
      <c r="W186" s="214">
        <v>18320</v>
      </c>
      <c r="X186" s="214">
        <v>0</v>
      </c>
      <c r="Y186" s="214">
        <v>0</v>
      </c>
      <c r="Z186" s="214">
        <v>0</v>
      </c>
      <c r="AA186" s="214">
        <v>0</v>
      </c>
      <c r="AB186" s="214">
        <v>160</v>
      </c>
      <c r="AC186" s="214">
        <v>378</v>
      </c>
      <c r="AD186" s="214">
        <v>0</v>
      </c>
      <c r="AE186" s="214">
        <v>0</v>
      </c>
      <c r="AF186" s="214">
        <v>0</v>
      </c>
    </row>
    <row r="187" spans="2:32" ht="30" customHeight="1" x14ac:dyDescent="0.6">
      <c r="B187" s="48" t="s">
        <v>110</v>
      </c>
      <c r="C187" s="214">
        <v>3013</v>
      </c>
      <c r="D187" s="214">
        <v>1566</v>
      </c>
      <c r="E187" s="214">
        <v>1899</v>
      </c>
      <c r="F187" s="214">
        <v>20</v>
      </c>
      <c r="G187" s="214">
        <v>0</v>
      </c>
      <c r="H187" s="214">
        <v>19</v>
      </c>
      <c r="I187" s="214">
        <v>0</v>
      </c>
      <c r="J187" s="214">
        <v>0</v>
      </c>
      <c r="K187" s="214">
        <v>0</v>
      </c>
      <c r="L187" s="214">
        <v>12</v>
      </c>
      <c r="M187" s="214">
        <v>0</v>
      </c>
      <c r="N187" s="214">
        <v>0</v>
      </c>
      <c r="O187" s="214">
        <v>0</v>
      </c>
      <c r="P187" s="214">
        <v>0</v>
      </c>
      <c r="Q187" s="214">
        <v>0</v>
      </c>
      <c r="R187" s="214">
        <v>0</v>
      </c>
      <c r="S187" s="214">
        <v>0</v>
      </c>
      <c r="T187" s="214">
        <v>24</v>
      </c>
      <c r="U187" s="214">
        <v>7064</v>
      </c>
      <c r="V187" s="214">
        <v>8760</v>
      </c>
      <c r="W187" s="214">
        <v>14756</v>
      </c>
      <c r="X187" s="214">
        <v>0</v>
      </c>
      <c r="Y187" s="214">
        <v>0</v>
      </c>
      <c r="Z187" s="214">
        <v>0</v>
      </c>
      <c r="AA187" s="214">
        <v>0</v>
      </c>
      <c r="AB187" s="214">
        <v>145</v>
      </c>
      <c r="AC187" s="214">
        <v>471</v>
      </c>
      <c r="AD187" s="214">
        <v>0</v>
      </c>
      <c r="AE187" s="214">
        <v>0</v>
      </c>
      <c r="AF187" s="214">
        <v>0</v>
      </c>
    </row>
    <row r="188" spans="2:32" ht="30" customHeight="1" x14ac:dyDescent="0.6">
      <c r="B188" s="48" t="s">
        <v>111</v>
      </c>
      <c r="C188" s="214">
        <v>3062</v>
      </c>
      <c r="D188" s="214">
        <v>1941</v>
      </c>
      <c r="E188" s="214">
        <v>2911</v>
      </c>
      <c r="F188" s="214">
        <v>0</v>
      </c>
      <c r="G188" s="214">
        <v>2</v>
      </c>
      <c r="H188" s="214">
        <v>63</v>
      </c>
      <c r="I188" s="214">
        <v>0</v>
      </c>
      <c r="J188" s="214">
        <v>0</v>
      </c>
      <c r="K188" s="214">
        <v>2</v>
      </c>
      <c r="L188" s="214">
        <v>2</v>
      </c>
      <c r="M188" s="214">
        <v>0</v>
      </c>
      <c r="N188" s="214">
        <v>2</v>
      </c>
      <c r="O188" s="214">
        <v>0</v>
      </c>
      <c r="P188" s="214">
        <v>0</v>
      </c>
      <c r="Q188" s="214">
        <v>0</v>
      </c>
      <c r="R188" s="214">
        <v>0</v>
      </c>
      <c r="S188" s="214">
        <v>16</v>
      </c>
      <c r="T188" s="214">
        <v>3</v>
      </c>
      <c r="U188" s="214">
        <v>7254</v>
      </c>
      <c r="V188" s="214">
        <v>7566</v>
      </c>
      <c r="W188" s="214">
        <v>13957</v>
      </c>
      <c r="X188" s="214">
        <v>0</v>
      </c>
      <c r="Y188" s="214">
        <v>0</v>
      </c>
      <c r="Z188" s="214">
        <v>0</v>
      </c>
      <c r="AA188" s="214">
        <v>0</v>
      </c>
      <c r="AB188" s="214">
        <v>149</v>
      </c>
      <c r="AC188" s="214">
        <v>272</v>
      </c>
      <c r="AD188" s="214">
        <v>0</v>
      </c>
      <c r="AE188" s="214">
        <v>0</v>
      </c>
      <c r="AF188" s="214">
        <v>0</v>
      </c>
    </row>
    <row r="189" spans="2:32" ht="30" customHeight="1" x14ac:dyDescent="0.6">
      <c r="B189" s="48" t="s">
        <v>112</v>
      </c>
      <c r="C189" s="214">
        <v>2616</v>
      </c>
      <c r="D189" s="214">
        <v>2202</v>
      </c>
      <c r="E189" s="214">
        <v>651</v>
      </c>
      <c r="F189" s="214">
        <v>193</v>
      </c>
      <c r="G189" s="214">
        <v>5</v>
      </c>
      <c r="H189" s="214">
        <v>3</v>
      </c>
      <c r="I189" s="214">
        <v>0</v>
      </c>
      <c r="J189" s="214">
        <v>0</v>
      </c>
      <c r="K189" s="214">
        <v>0</v>
      </c>
      <c r="L189" s="214">
        <v>0</v>
      </c>
      <c r="M189" s="214">
        <v>0</v>
      </c>
      <c r="N189" s="214">
        <v>13</v>
      </c>
      <c r="O189" s="214">
        <v>0</v>
      </c>
      <c r="P189" s="214">
        <v>0</v>
      </c>
      <c r="Q189" s="214">
        <v>0</v>
      </c>
      <c r="R189" s="214">
        <v>0</v>
      </c>
      <c r="S189" s="214">
        <v>0</v>
      </c>
      <c r="T189" s="214">
        <v>0</v>
      </c>
      <c r="U189" s="214">
        <v>9167</v>
      </c>
      <c r="V189" s="214">
        <v>8822</v>
      </c>
      <c r="W189" s="214">
        <v>4026</v>
      </c>
      <c r="X189" s="214">
        <v>0</v>
      </c>
      <c r="Y189" s="214">
        <v>0</v>
      </c>
      <c r="Z189" s="214">
        <v>0</v>
      </c>
      <c r="AA189" s="214">
        <v>0</v>
      </c>
      <c r="AB189" s="214">
        <v>94</v>
      </c>
      <c r="AC189" s="214">
        <v>42</v>
      </c>
      <c r="AD189" s="214">
        <v>0</v>
      </c>
      <c r="AE189" s="214">
        <v>0</v>
      </c>
      <c r="AF189" s="214">
        <v>0</v>
      </c>
    </row>
    <row r="190" spans="2:32" ht="30" customHeight="1" x14ac:dyDescent="0.6">
      <c r="B190" s="48" t="s">
        <v>113</v>
      </c>
      <c r="C190" s="215">
        <v>17476</v>
      </c>
      <c r="D190" s="215">
        <v>24947</v>
      </c>
      <c r="E190" s="215">
        <v>26260</v>
      </c>
      <c r="F190" s="215">
        <v>894</v>
      </c>
      <c r="G190" s="215">
        <v>240</v>
      </c>
      <c r="H190" s="215">
        <v>356</v>
      </c>
      <c r="I190" s="215">
        <v>293</v>
      </c>
      <c r="J190" s="215">
        <v>22</v>
      </c>
      <c r="K190" s="215">
        <v>154</v>
      </c>
      <c r="L190" s="215">
        <v>65</v>
      </c>
      <c r="M190" s="215">
        <v>77</v>
      </c>
      <c r="N190" s="215">
        <v>83</v>
      </c>
      <c r="O190" s="215">
        <v>0</v>
      </c>
      <c r="P190" s="215">
        <v>0</v>
      </c>
      <c r="Q190" s="215">
        <v>0</v>
      </c>
      <c r="R190" s="215">
        <v>94</v>
      </c>
      <c r="S190" s="215">
        <v>19</v>
      </c>
      <c r="T190" s="215">
        <v>118</v>
      </c>
      <c r="U190" s="215">
        <v>186760</v>
      </c>
      <c r="V190" s="215">
        <v>224197</v>
      </c>
      <c r="W190" s="215">
        <v>273745</v>
      </c>
      <c r="X190" s="215">
        <v>0</v>
      </c>
      <c r="Y190" s="215">
        <v>0</v>
      </c>
      <c r="Z190" s="215">
        <v>0</v>
      </c>
      <c r="AA190" s="215">
        <v>0</v>
      </c>
      <c r="AB190" s="215">
        <v>1572</v>
      </c>
      <c r="AC190" s="215">
        <v>3633</v>
      </c>
      <c r="AD190" s="215">
        <v>176</v>
      </c>
      <c r="AE190" s="215">
        <v>971</v>
      </c>
      <c r="AF190" s="215">
        <v>588</v>
      </c>
    </row>
    <row r="191" spans="2:32" ht="30" customHeight="1" x14ac:dyDescent="0.6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</row>
  </sheetData>
  <mergeCells count="100">
    <mergeCell ref="I23:K23"/>
    <mergeCell ref="L23:N23"/>
    <mergeCell ref="C5:E5"/>
    <mergeCell ref="F5:H5"/>
    <mergeCell ref="I5:K5"/>
    <mergeCell ref="L5:N5"/>
    <mergeCell ref="C23:E23"/>
    <mergeCell ref="F23:H23"/>
    <mergeCell ref="AA5:AC5"/>
    <mergeCell ref="AD5:AF5"/>
    <mergeCell ref="O5:Q5"/>
    <mergeCell ref="R5:T5"/>
    <mergeCell ref="U5:W5"/>
    <mergeCell ref="X5:Z5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U156:W156"/>
    <mergeCell ref="X156:Z156"/>
    <mergeCell ref="C156:E156"/>
    <mergeCell ref="F156:H156"/>
    <mergeCell ref="I156:K156"/>
    <mergeCell ref="L156:N156"/>
    <mergeCell ref="R156:T156"/>
    <mergeCell ref="C137:E137"/>
    <mergeCell ref="F137:H137"/>
    <mergeCell ref="I137:K137"/>
    <mergeCell ref="L137:N137"/>
    <mergeCell ref="O156:Q156"/>
    <mergeCell ref="U118:W118"/>
    <mergeCell ref="X118:Z118"/>
    <mergeCell ref="O137:Q137"/>
    <mergeCell ref="R137:T137"/>
    <mergeCell ref="U137:W137"/>
    <mergeCell ref="X137:Z137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C61:E61"/>
    <mergeCell ref="F61:H61"/>
    <mergeCell ref="I61:K61"/>
    <mergeCell ref="L61:N61"/>
    <mergeCell ref="O61:Q61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/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>As of December 2017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290" t="s">
        <v>101</v>
      </c>
      <c r="B4" s="305" t="s">
        <v>4</v>
      </c>
      <c r="C4" s="305"/>
      <c r="D4" s="306"/>
      <c r="E4" s="77" t="s">
        <v>147</v>
      </c>
      <c r="F4" s="77" t="s">
        <v>147</v>
      </c>
      <c r="G4" s="305" t="s">
        <v>5</v>
      </c>
      <c r="H4" s="305"/>
      <c r="I4" s="306"/>
      <c r="J4" s="77" t="s">
        <v>147</v>
      </c>
      <c r="K4" s="77" t="s">
        <v>147</v>
      </c>
      <c r="L4" s="305" t="s">
        <v>6</v>
      </c>
      <c r="M4" s="305"/>
      <c r="N4" s="306"/>
      <c r="O4" s="77" t="s">
        <v>147</v>
      </c>
      <c r="P4" s="77" t="s">
        <v>147</v>
      </c>
      <c r="Q4" s="305" t="s">
        <v>7</v>
      </c>
      <c r="R4" s="305"/>
      <c r="S4" s="306"/>
      <c r="T4" s="77" t="s">
        <v>147</v>
      </c>
      <c r="U4" s="77" t="s">
        <v>147</v>
      </c>
    </row>
    <row r="5" spans="1:26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  <c r="Z5" s="93"/>
    </row>
    <row r="6" spans="1:26" ht="21" x14ac:dyDescent="0.6">
      <c r="A6" s="47" t="s">
        <v>102</v>
      </c>
      <c r="B6" s="13">
        <f>+'International Tourist M.'!U26</f>
        <v>120692</v>
      </c>
      <c r="C6" s="13">
        <f>+'International Tourist M.'!V26</f>
        <v>300768</v>
      </c>
      <c r="D6" s="13">
        <f>+'International Tourist M.'!W26</f>
        <v>229952</v>
      </c>
      <c r="E6" s="205">
        <f>(D6-B6)/B6*100</f>
        <v>90.527955456865399</v>
      </c>
      <c r="F6" s="205">
        <f>(D6-C6)/C6*100</f>
        <v>-23.545057984892008</v>
      </c>
      <c r="G6" s="13">
        <f>+'International Tourist M.'!I83</f>
        <v>17087</v>
      </c>
      <c r="H6" s="13">
        <f>+'International Tourist M.'!J83</f>
        <v>11641</v>
      </c>
      <c r="I6" s="13">
        <f>+'International Tourist M.'!K83</f>
        <v>13195</v>
      </c>
      <c r="J6" s="205">
        <f>(I6-G6)/G6*100</f>
        <v>-22.777550184350677</v>
      </c>
      <c r="K6" s="205">
        <f>(I6-H6)/H6*100</f>
        <v>13.349368610944076</v>
      </c>
      <c r="L6" s="13">
        <f>+'International Tourist M.'!U83</f>
        <v>14510</v>
      </c>
      <c r="M6" s="13">
        <f>+'International Tourist M.'!V83</f>
        <v>18794</v>
      </c>
      <c r="N6" s="13">
        <f>+'International Tourist M.'!W83</f>
        <v>21231</v>
      </c>
      <c r="O6" s="205">
        <f>(N6-L6)/L6*100</f>
        <v>46.319779462439698</v>
      </c>
      <c r="P6" s="205">
        <f>(N6-M6)/M6*100</f>
        <v>12.966904331169522</v>
      </c>
      <c r="Q6" s="13">
        <f>+'International Tourist M.'!AD140</f>
        <v>944</v>
      </c>
      <c r="R6" s="13">
        <f>+'International Tourist M.'!AE140</f>
        <v>644</v>
      </c>
      <c r="S6" s="13">
        <f>+'International Tourist M.'!AF140</f>
        <v>1364</v>
      </c>
      <c r="T6" s="205">
        <f>(S6-Q6)/Q6*100</f>
        <v>44.49152542372881</v>
      </c>
      <c r="U6" s="205">
        <f>(S6-R6)/R6*100</f>
        <v>111.80124223602483</v>
      </c>
    </row>
    <row r="7" spans="1:26" ht="21" x14ac:dyDescent="0.6">
      <c r="A7" s="48" t="s">
        <v>103</v>
      </c>
      <c r="B7" s="13">
        <f>+'International Tourist M.'!U27</f>
        <v>256669</v>
      </c>
      <c r="C7" s="13">
        <f>+'International Tourist M.'!V27</f>
        <v>318611</v>
      </c>
      <c r="D7" s="13">
        <f>+'International Tourist M.'!W27</f>
        <v>243139</v>
      </c>
      <c r="E7" s="205">
        <f>(D7-B7)/B7*100</f>
        <v>-5.2713806497863009</v>
      </c>
      <c r="F7" s="205">
        <f>(D7-C7)/C7*100</f>
        <v>-23.687819943442005</v>
      </c>
      <c r="G7" s="13">
        <f>+'International Tourist M.'!I84</f>
        <v>20263</v>
      </c>
      <c r="H7" s="13">
        <f>+'International Tourist M.'!J84</f>
        <v>19254</v>
      </c>
      <c r="I7" s="13">
        <f>+'International Tourist M.'!K84</f>
        <v>19361</v>
      </c>
      <c r="J7" s="205">
        <f>(I7-G7)/G7*100</f>
        <v>-4.4514632581552585</v>
      </c>
      <c r="K7" s="205">
        <f>(I7-H7)/H7*100</f>
        <v>0.55572867975485618</v>
      </c>
      <c r="L7" s="13">
        <f>+'International Tourist M.'!U84</f>
        <v>13210</v>
      </c>
      <c r="M7" s="13">
        <f>+'International Tourist M.'!V84</f>
        <v>15614</v>
      </c>
      <c r="N7" s="13">
        <f>+'International Tourist M.'!W84</f>
        <v>26022</v>
      </c>
      <c r="O7" s="205">
        <f>(N7-L7)/L7*100</f>
        <v>96.987130961392893</v>
      </c>
      <c r="P7" s="205">
        <f>(N7-M7)/M7*100</f>
        <v>66.658127321634424</v>
      </c>
      <c r="Q7" s="13">
        <f>+'International Tourist M.'!AD141</f>
        <v>1711</v>
      </c>
      <c r="R7" s="13">
        <f>+'International Tourist M.'!AE141</f>
        <v>1258</v>
      </c>
      <c r="S7" s="13">
        <f>+'International Tourist M.'!AF141</f>
        <v>909</v>
      </c>
      <c r="T7" s="205">
        <f>(S7-Q7)/Q7*100</f>
        <v>-46.873173582700176</v>
      </c>
      <c r="U7" s="205">
        <f>(S7-R7)/R7*100</f>
        <v>-27.742448330683622</v>
      </c>
    </row>
    <row r="8" spans="1:26" ht="21" x14ac:dyDescent="0.6">
      <c r="A8" s="48" t="s">
        <v>104</v>
      </c>
      <c r="B8" s="13">
        <f>+'International Tourist M.'!U28</f>
        <v>279830</v>
      </c>
      <c r="C8" s="13">
        <f>+'International Tourist M.'!V28</f>
        <v>390919</v>
      </c>
      <c r="D8" s="13">
        <f>+'International Tourist M.'!W28</f>
        <v>313499</v>
      </c>
      <c r="E8" s="205">
        <f t="shared" ref="E8:E18" si="0">(D8-B8)/B8*100</f>
        <v>12.031947968409391</v>
      </c>
      <c r="F8" s="205">
        <f t="shared" ref="F8:F18" si="1">(D8-C8)/C8*100</f>
        <v>-19.804614255127021</v>
      </c>
      <c r="G8" s="13">
        <f>+'International Tourist M.'!I85</f>
        <v>16595</v>
      </c>
      <c r="H8" s="13">
        <f>+'International Tourist M.'!J85</f>
        <v>15812</v>
      </c>
      <c r="I8" s="13">
        <f>+'International Tourist M.'!K85</f>
        <v>19170</v>
      </c>
      <c r="J8" s="205">
        <f t="shared" ref="J8:J18" si="2">(I8-G8)/G8*100</f>
        <v>15.516721904188008</v>
      </c>
      <c r="K8" s="205">
        <f t="shared" ref="K8:K18" si="3">(I8-H8)/H8*100</f>
        <v>21.237035163167214</v>
      </c>
      <c r="L8" s="13">
        <f>+'International Tourist M.'!U85</f>
        <v>14653</v>
      </c>
      <c r="M8" s="13">
        <f>+'International Tourist M.'!V85</f>
        <v>12950</v>
      </c>
      <c r="N8" s="13">
        <f>+'International Tourist M.'!W85</f>
        <v>27765</v>
      </c>
      <c r="O8" s="205">
        <f t="shared" ref="O8:O18" si="4">(N8-L8)/L8*100</f>
        <v>89.483382242544181</v>
      </c>
      <c r="P8" s="205">
        <f t="shared" ref="P8:P18" si="5">(N8-M8)/M8*100</f>
        <v>114.4015444015444</v>
      </c>
      <c r="Q8" s="13">
        <f>+'International Tourist M.'!AD142</f>
        <v>1413</v>
      </c>
      <c r="R8" s="13">
        <f>+'International Tourist M.'!AE142</f>
        <v>1276</v>
      </c>
      <c r="S8" s="13">
        <f>+'International Tourist M.'!AF142</f>
        <v>1532</v>
      </c>
      <c r="T8" s="205">
        <f t="shared" ref="T8:T18" si="6">(S8-Q8)/Q8*100</f>
        <v>8.4217975937721157</v>
      </c>
      <c r="U8" s="205">
        <f t="shared" ref="U8:U18" si="7">(S8-R8)/R8*100</f>
        <v>20.062695924764888</v>
      </c>
    </row>
    <row r="9" spans="1:26" ht="21" x14ac:dyDescent="0.6">
      <c r="A9" s="48" t="s">
        <v>105</v>
      </c>
      <c r="B9" s="13">
        <f>+'International Tourist M.'!U29</f>
        <v>297192</v>
      </c>
      <c r="C9" s="13">
        <f>+'International Tourist M.'!V29</f>
        <v>371010</v>
      </c>
      <c r="D9" s="13">
        <f>+'International Tourist M.'!W29</f>
        <v>279192</v>
      </c>
      <c r="E9" s="205">
        <f t="shared" si="0"/>
        <v>-6.0566906242429139</v>
      </c>
      <c r="F9" s="205">
        <f t="shared" si="1"/>
        <v>-24.748119996765585</v>
      </c>
      <c r="G9" s="13">
        <f>+'International Tourist M.'!I86</f>
        <v>8138</v>
      </c>
      <c r="H9" s="13">
        <f>+'International Tourist M.'!J86</f>
        <v>7006</v>
      </c>
      <c r="I9" s="13">
        <f>+'International Tourist M.'!K86</f>
        <v>6898</v>
      </c>
      <c r="J9" s="205">
        <f t="shared" si="2"/>
        <v>-15.237159007127058</v>
      </c>
      <c r="K9" s="205">
        <f t="shared" si="3"/>
        <v>-1.5415358264344847</v>
      </c>
      <c r="L9" s="13">
        <f>+'International Tourist M.'!U86</f>
        <v>11170</v>
      </c>
      <c r="M9" s="13">
        <f>+'International Tourist M.'!V86</f>
        <v>11390</v>
      </c>
      <c r="N9" s="13">
        <f>+'International Tourist M.'!W86</f>
        <v>22242</v>
      </c>
      <c r="O9" s="205">
        <f t="shared" si="4"/>
        <v>99.122649955237236</v>
      </c>
      <c r="P9" s="205">
        <f t="shared" si="5"/>
        <v>95.276558384547855</v>
      </c>
      <c r="Q9" s="13">
        <f>+'International Tourist M.'!AD143</f>
        <v>1271</v>
      </c>
      <c r="R9" s="13">
        <f>+'International Tourist M.'!AE143</f>
        <v>1225</v>
      </c>
      <c r="S9" s="13">
        <f>+'International Tourist M.'!AF143</f>
        <v>1799</v>
      </c>
      <c r="T9" s="205">
        <f t="shared" si="6"/>
        <v>41.542092840283239</v>
      </c>
      <c r="U9" s="205">
        <f t="shared" si="7"/>
        <v>46.857142857142861</v>
      </c>
    </row>
    <row r="10" spans="1:26" ht="21" x14ac:dyDescent="0.6">
      <c r="A10" s="48" t="s">
        <v>106</v>
      </c>
      <c r="B10" s="13">
        <f>+'International Tourist M.'!U30</f>
        <v>288136</v>
      </c>
      <c r="C10" s="13">
        <f>+'International Tourist M.'!V30</f>
        <v>350445</v>
      </c>
      <c r="D10" s="13">
        <f>+'International Tourist M.'!W30</f>
        <v>298401</v>
      </c>
      <c r="E10" s="205">
        <f t="shared" si="0"/>
        <v>3.5625537940417029</v>
      </c>
      <c r="F10" s="205">
        <f t="shared" si="1"/>
        <v>-14.850832512947823</v>
      </c>
      <c r="G10" s="13">
        <f>+'International Tourist M.'!I87</f>
        <v>11327</v>
      </c>
      <c r="H10" s="13">
        <f>+'International Tourist M.'!J87</f>
        <v>8899</v>
      </c>
      <c r="I10" s="13">
        <f>+'International Tourist M.'!K87</f>
        <v>10589</v>
      </c>
      <c r="J10" s="205">
        <f t="shared" si="2"/>
        <v>-6.5154056678732237</v>
      </c>
      <c r="K10" s="205">
        <f t="shared" si="3"/>
        <v>18.990897853691425</v>
      </c>
      <c r="L10" s="13">
        <f>+'International Tourist M.'!U87</f>
        <v>10491</v>
      </c>
      <c r="M10" s="13">
        <f>+'International Tourist M.'!V87</f>
        <v>12201</v>
      </c>
      <c r="N10" s="13">
        <f>+'International Tourist M.'!W87</f>
        <v>21341</v>
      </c>
      <c r="O10" s="205">
        <f t="shared" si="4"/>
        <v>103.42198074540082</v>
      </c>
      <c r="P10" s="205">
        <f t="shared" si="5"/>
        <v>74.911892467830512</v>
      </c>
      <c r="Q10" s="13">
        <f>+'International Tourist M.'!AD144</f>
        <v>1434</v>
      </c>
      <c r="R10" s="13">
        <f>+'International Tourist M.'!AE144</f>
        <v>1280</v>
      </c>
      <c r="S10" s="13">
        <f>+'International Tourist M.'!AF144</f>
        <v>1338</v>
      </c>
      <c r="T10" s="205">
        <f t="shared" si="6"/>
        <v>-6.6945606694560666</v>
      </c>
      <c r="U10" s="205">
        <f t="shared" si="7"/>
        <v>4.53125</v>
      </c>
    </row>
    <row r="11" spans="1:26" ht="21" x14ac:dyDescent="0.6">
      <c r="A11" s="48" t="s">
        <v>107</v>
      </c>
      <c r="B11" s="13">
        <f>+'International Tourist M.'!U31</f>
        <v>266566</v>
      </c>
      <c r="C11" s="13">
        <f>+'International Tourist M.'!V31</f>
        <v>291216</v>
      </c>
      <c r="D11" s="13">
        <f>+'International Tourist M.'!W31</f>
        <v>275307</v>
      </c>
      <c r="E11" s="205">
        <f t="shared" si="0"/>
        <v>3.279112865106578</v>
      </c>
      <c r="F11" s="205">
        <f t="shared" si="1"/>
        <v>-5.4629553321246078</v>
      </c>
      <c r="G11" s="13">
        <f>+'International Tourist M.'!I88</f>
        <v>14036</v>
      </c>
      <c r="H11" s="13">
        <f>+'International Tourist M.'!J88</f>
        <v>12751</v>
      </c>
      <c r="I11" s="13">
        <f>+'International Tourist M.'!K88</f>
        <v>14677</v>
      </c>
      <c r="J11" s="205">
        <f t="shared" si="2"/>
        <v>4.5668281561698487</v>
      </c>
      <c r="K11" s="205">
        <f t="shared" si="3"/>
        <v>15.10469767077092</v>
      </c>
      <c r="L11" s="13">
        <f>+'International Tourist M.'!U88</f>
        <v>12079</v>
      </c>
      <c r="M11" s="13">
        <f>+'International Tourist M.'!V88</f>
        <v>13702</v>
      </c>
      <c r="N11" s="13">
        <f>+'International Tourist M.'!W88</f>
        <v>24007</v>
      </c>
      <c r="O11" s="205">
        <f t="shared" si="4"/>
        <v>98.749896514612132</v>
      </c>
      <c r="P11" s="205">
        <f t="shared" si="5"/>
        <v>75.207998832287259</v>
      </c>
      <c r="Q11" s="13">
        <f>+'International Tourist M.'!AD145</f>
        <v>2016</v>
      </c>
      <c r="R11" s="13">
        <f>+'International Tourist M.'!AE145</f>
        <v>1639</v>
      </c>
      <c r="S11" s="13">
        <f>+'International Tourist M.'!AF145</f>
        <v>1743</v>
      </c>
      <c r="T11" s="205">
        <f t="shared" si="6"/>
        <v>-13.541666666666666</v>
      </c>
      <c r="U11" s="205">
        <f t="shared" si="7"/>
        <v>6.3453325198291637</v>
      </c>
    </row>
    <row r="12" spans="1:26" ht="21" x14ac:dyDescent="0.6">
      <c r="A12" s="48" t="s">
        <v>108</v>
      </c>
      <c r="B12" s="13">
        <f>+'International Tourist M.'!U32</f>
        <v>299544</v>
      </c>
      <c r="C12" s="13">
        <f>+'International Tourist M.'!V32</f>
        <v>316383</v>
      </c>
      <c r="D12" s="13">
        <f>+'International Tourist M.'!W32</f>
        <v>316641</v>
      </c>
      <c r="E12" s="205">
        <f t="shared" si="0"/>
        <v>5.7076756670138611</v>
      </c>
      <c r="F12" s="205">
        <f t="shared" si="1"/>
        <v>8.1546732915485351E-2</v>
      </c>
      <c r="G12" s="13">
        <f>+'International Tourist M.'!I89</f>
        <v>12620</v>
      </c>
      <c r="H12" s="13">
        <f>+'International Tourist M.'!J89</f>
        <v>11768</v>
      </c>
      <c r="I12" s="13">
        <f>+'International Tourist M.'!K89</f>
        <v>10823</v>
      </c>
      <c r="J12" s="205">
        <f t="shared" si="2"/>
        <v>-14.239302694136292</v>
      </c>
      <c r="K12" s="205">
        <f t="shared" si="3"/>
        <v>-8.0302515295717214</v>
      </c>
      <c r="L12" s="13">
        <f>+'International Tourist M.'!U89</f>
        <v>12806</v>
      </c>
      <c r="M12" s="13">
        <f>+'International Tourist M.'!V89</f>
        <v>11955</v>
      </c>
      <c r="N12" s="13">
        <f>+'International Tourist M.'!W89</f>
        <v>21142</v>
      </c>
      <c r="O12" s="205">
        <f t="shared" si="4"/>
        <v>65.094486959237869</v>
      </c>
      <c r="P12" s="205">
        <f t="shared" si="5"/>
        <v>76.846507737348389</v>
      </c>
      <c r="Q12" s="13">
        <f>+'International Tourist M.'!AD146</f>
        <v>1783</v>
      </c>
      <c r="R12" s="13">
        <f>+'International Tourist M.'!AE146</f>
        <v>1352</v>
      </c>
      <c r="S12" s="13">
        <f>+'International Tourist M.'!AF146</f>
        <v>1738</v>
      </c>
      <c r="T12" s="205">
        <f t="shared" si="6"/>
        <v>-2.5238362310712281</v>
      </c>
      <c r="U12" s="205">
        <f t="shared" si="7"/>
        <v>28.550295857988168</v>
      </c>
    </row>
    <row r="13" spans="1:26" ht="21" x14ac:dyDescent="0.6">
      <c r="A13" s="48" t="s">
        <v>109</v>
      </c>
      <c r="B13" s="13">
        <f>+'International Tourist M.'!U33</f>
        <v>301166</v>
      </c>
      <c r="C13" s="13">
        <f>+'International Tourist M.'!V33</f>
        <v>305580</v>
      </c>
      <c r="D13" s="13">
        <f>+'International Tourist M.'!W33</f>
        <v>345464</v>
      </c>
      <c r="E13" s="205">
        <f t="shared" si="0"/>
        <v>14.708831674226175</v>
      </c>
      <c r="F13" s="205">
        <f t="shared" si="1"/>
        <v>13.05190130244126</v>
      </c>
      <c r="G13" s="13">
        <f>+'International Tourist M.'!I90</f>
        <v>11391</v>
      </c>
      <c r="H13" s="13">
        <f>+'International Tourist M.'!J90</f>
        <v>13464</v>
      </c>
      <c r="I13" s="13">
        <f>+'International Tourist M.'!K90</f>
        <v>13657</v>
      </c>
      <c r="J13" s="205">
        <f t="shared" si="2"/>
        <v>19.89289790185234</v>
      </c>
      <c r="K13" s="205">
        <f t="shared" si="3"/>
        <v>1.4334521687462864</v>
      </c>
      <c r="L13" s="13">
        <f>+'International Tourist M.'!U90</f>
        <v>12781</v>
      </c>
      <c r="M13" s="13">
        <f>+'International Tourist M.'!V90</f>
        <v>9219</v>
      </c>
      <c r="N13" s="13">
        <f>+'International Tourist M.'!W90</f>
        <v>18008</v>
      </c>
      <c r="O13" s="205">
        <f t="shared" si="4"/>
        <v>40.896643455128704</v>
      </c>
      <c r="P13" s="205">
        <f t="shared" si="5"/>
        <v>95.335719709296015</v>
      </c>
      <c r="Q13" s="13">
        <f>+'International Tourist M.'!AD147</f>
        <v>1559</v>
      </c>
      <c r="R13" s="13">
        <f>+'International Tourist M.'!AE147</f>
        <v>1495</v>
      </c>
      <c r="S13" s="13">
        <f>+'International Tourist M.'!AF147</f>
        <v>2444</v>
      </c>
      <c r="T13" s="205">
        <f t="shared" si="6"/>
        <v>56.767158434894164</v>
      </c>
      <c r="U13" s="205">
        <f t="shared" si="7"/>
        <v>63.478260869565219</v>
      </c>
    </row>
    <row r="14" spans="1:26" ht="21" x14ac:dyDescent="0.6">
      <c r="A14" s="48" t="s">
        <v>125</v>
      </c>
      <c r="B14" s="13">
        <f>+'International Tourist M.'!U34</f>
        <v>183795</v>
      </c>
      <c r="C14" s="13">
        <f>+'International Tourist M.'!V34</f>
        <v>206116</v>
      </c>
      <c r="D14" s="13">
        <f>+'International Tourist M.'!W34</f>
        <v>274534</v>
      </c>
      <c r="E14" s="205">
        <f t="shared" si="0"/>
        <v>49.369678174052609</v>
      </c>
      <c r="F14" s="205">
        <f t="shared" si="1"/>
        <v>33.193929631857785</v>
      </c>
      <c r="G14" s="13">
        <f>+'International Tourist M.'!I91</f>
        <v>10669</v>
      </c>
      <c r="H14" s="13">
        <f>+'International Tourist M.'!J91</f>
        <v>15274</v>
      </c>
      <c r="I14" s="13">
        <f>+'International Tourist M.'!K91</f>
        <v>16332</v>
      </c>
      <c r="J14" s="205">
        <f t="shared" si="2"/>
        <v>53.079013965694998</v>
      </c>
      <c r="K14" s="205">
        <f t="shared" si="3"/>
        <v>6.926803718737724</v>
      </c>
      <c r="L14" s="13">
        <f>+'International Tourist M.'!U91</f>
        <v>9366</v>
      </c>
      <c r="M14" s="13">
        <f>+'International Tourist M.'!V91</f>
        <v>11918</v>
      </c>
      <c r="N14" s="13">
        <f>+'International Tourist M.'!W91</f>
        <v>20539</v>
      </c>
      <c r="O14" s="205">
        <f t="shared" si="4"/>
        <v>119.29318812726883</v>
      </c>
      <c r="P14" s="205">
        <f t="shared" si="5"/>
        <v>72.335962409800302</v>
      </c>
      <c r="Q14" s="13">
        <f>+'International Tourist M.'!AD148</f>
        <v>1073</v>
      </c>
      <c r="R14" s="13">
        <f>+'International Tourist M.'!AE148</f>
        <v>2369</v>
      </c>
      <c r="S14" s="13">
        <f>+'International Tourist M.'!AF148</f>
        <v>2280</v>
      </c>
      <c r="T14" s="205">
        <f t="shared" si="6"/>
        <v>112.4883504193849</v>
      </c>
      <c r="U14" s="205">
        <f t="shared" si="7"/>
        <v>-3.7568594343604897</v>
      </c>
    </row>
    <row r="15" spans="1:26" ht="21" x14ac:dyDescent="0.6">
      <c r="A15" s="48" t="s">
        <v>110</v>
      </c>
      <c r="B15" s="13">
        <f>+'International Tourist M.'!U35</f>
        <v>203634</v>
      </c>
      <c r="C15" s="13">
        <f>+'International Tourist M.'!V35</f>
        <v>108090</v>
      </c>
      <c r="D15" s="13">
        <f>+'International Tourist M.'!W35</f>
        <v>280664</v>
      </c>
      <c r="E15" s="205">
        <f t="shared" si="0"/>
        <v>37.827671214040876</v>
      </c>
      <c r="F15" s="205">
        <f t="shared" si="1"/>
        <v>159.65769266352115</v>
      </c>
      <c r="G15" s="13">
        <f>+'International Tourist M.'!I92</f>
        <v>7818</v>
      </c>
      <c r="H15" s="13">
        <f>+'International Tourist M.'!J92</f>
        <v>9773</v>
      </c>
      <c r="I15" s="13">
        <f>+'International Tourist M.'!K92</f>
        <v>12329</v>
      </c>
      <c r="J15" s="205">
        <f t="shared" si="2"/>
        <v>57.700179073931956</v>
      </c>
      <c r="K15" s="205">
        <f t="shared" si="3"/>
        <v>26.153688734267881</v>
      </c>
      <c r="L15" s="13">
        <f>+'International Tourist M.'!U92</f>
        <v>12658</v>
      </c>
      <c r="M15" s="13">
        <f>+'International Tourist M.'!V92</f>
        <v>12912</v>
      </c>
      <c r="N15" s="13">
        <f>+'International Tourist M.'!W92</f>
        <v>21489</v>
      </c>
      <c r="O15" s="205">
        <f t="shared" si="4"/>
        <v>69.766155790804234</v>
      </c>
      <c r="P15" s="205">
        <f t="shared" si="5"/>
        <v>66.426579925650557</v>
      </c>
      <c r="Q15" s="13">
        <f>+'International Tourist M.'!AD149</f>
        <v>1320</v>
      </c>
      <c r="R15" s="13">
        <f>+'International Tourist M.'!AE149</f>
        <v>1624</v>
      </c>
      <c r="S15" s="13">
        <f>+'International Tourist M.'!AF149</f>
        <v>1384</v>
      </c>
      <c r="T15" s="205">
        <f t="shared" si="6"/>
        <v>4.8484848484848486</v>
      </c>
      <c r="U15" s="205">
        <f t="shared" si="7"/>
        <v>-14.77832512315271</v>
      </c>
    </row>
    <row r="16" spans="1:26" ht="21" x14ac:dyDescent="0.6">
      <c r="A16" s="48" t="s">
        <v>111</v>
      </c>
      <c r="B16" s="13">
        <f>+'International Tourist M.'!U36</f>
        <v>266011</v>
      </c>
      <c r="C16" s="13">
        <f>+'International Tourist M.'!V36</f>
        <v>126404</v>
      </c>
      <c r="D16" s="13">
        <f>+'International Tourist M.'!W36</f>
        <v>311220</v>
      </c>
      <c r="E16" s="205">
        <f t="shared" si="0"/>
        <v>16.995161854209037</v>
      </c>
      <c r="F16" s="205">
        <f t="shared" si="1"/>
        <v>146.21056295686844</v>
      </c>
      <c r="G16" s="13">
        <f>+'International Tourist M.'!I93</f>
        <v>12020</v>
      </c>
      <c r="H16" s="13">
        <f>+'International Tourist M.'!J93</f>
        <v>14222</v>
      </c>
      <c r="I16" s="13">
        <f>+'International Tourist M.'!K93</f>
        <v>15618</v>
      </c>
      <c r="J16" s="205">
        <f t="shared" si="2"/>
        <v>29.933444259567388</v>
      </c>
      <c r="K16" s="205">
        <f t="shared" si="3"/>
        <v>9.8157783715370552</v>
      </c>
      <c r="L16" s="13">
        <f>+'International Tourist M.'!U93</f>
        <v>17932</v>
      </c>
      <c r="M16" s="13">
        <f>+'International Tourist M.'!V93</f>
        <v>18564</v>
      </c>
      <c r="N16" s="13">
        <f>+'International Tourist M.'!W93</f>
        <v>32234</v>
      </c>
      <c r="O16" s="205">
        <f t="shared" si="4"/>
        <v>79.756859246040605</v>
      </c>
      <c r="P16" s="205">
        <f t="shared" si="5"/>
        <v>73.637147166558933</v>
      </c>
      <c r="Q16" s="13">
        <f>+'International Tourist M.'!AD150</f>
        <v>1638</v>
      </c>
      <c r="R16" s="13">
        <f>+'International Tourist M.'!AE150</f>
        <v>1708</v>
      </c>
      <c r="S16" s="13">
        <f>+'International Tourist M.'!AF150</f>
        <v>2716</v>
      </c>
      <c r="T16" s="205">
        <f t="shared" si="6"/>
        <v>65.811965811965806</v>
      </c>
      <c r="U16" s="205">
        <f t="shared" si="7"/>
        <v>59.016393442622949</v>
      </c>
    </row>
    <row r="17" spans="1:23" ht="21" x14ac:dyDescent="0.6">
      <c r="A17" s="48" t="s">
        <v>112</v>
      </c>
      <c r="B17" s="13">
        <f>+'International Tourist M.'!U37</f>
        <v>270715</v>
      </c>
      <c r="C17" s="13">
        <f>+'International Tourist M.'!V37</f>
        <v>163047</v>
      </c>
      <c r="D17" s="13">
        <f>+'International Tourist M.'!W37</f>
        <v>99022</v>
      </c>
      <c r="E17" s="205">
        <f t="shared" si="0"/>
        <v>-63.422049018340317</v>
      </c>
      <c r="F17" s="205">
        <f t="shared" si="1"/>
        <v>-39.267818481787458</v>
      </c>
      <c r="G17" s="13">
        <f>+'International Tourist M.'!I94</f>
        <v>9488</v>
      </c>
      <c r="H17" s="13">
        <f>+'International Tourist M.'!J94</f>
        <v>9846</v>
      </c>
      <c r="I17" s="13">
        <f>+'International Tourist M.'!K94</f>
        <v>5413</v>
      </c>
      <c r="J17" s="205">
        <f t="shared" si="2"/>
        <v>-42.948988195615513</v>
      </c>
      <c r="K17" s="205">
        <f t="shared" si="3"/>
        <v>-45.023359739995939</v>
      </c>
      <c r="L17" s="13">
        <f>+'International Tourist M.'!U94</f>
        <v>17645</v>
      </c>
      <c r="M17" s="13">
        <f>+'International Tourist M.'!V94</f>
        <v>18776</v>
      </c>
      <c r="N17" s="13">
        <f>+'International Tourist M.'!W94</f>
        <v>9461</v>
      </c>
      <c r="O17" s="205">
        <f t="shared" si="4"/>
        <v>-46.381411164635871</v>
      </c>
      <c r="P17" s="205">
        <f t="shared" si="5"/>
        <v>-49.611205794631445</v>
      </c>
      <c r="Q17" s="13">
        <f>+'International Tourist M.'!AD151</f>
        <v>1588</v>
      </c>
      <c r="R17" s="13">
        <f>+'International Tourist M.'!AE151</f>
        <v>1418</v>
      </c>
      <c r="S17" s="13">
        <f>+'International Tourist M.'!AF151</f>
        <v>996</v>
      </c>
      <c r="T17" s="205">
        <f t="shared" si="6"/>
        <v>-37.279596977329973</v>
      </c>
      <c r="U17" s="205">
        <f t="shared" si="7"/>
        <v>-29.760225669957684</v>
      </c>
      <c r="W17" s="93">
        <f>+D17+I17+N17+S17</f>
        <v>114892</v>
      </c>
    </row>
    <row r="18" spans="1:23" ht="21" x14ac:dyDescent="0.6">
      <c r="A18" s="48" t="s">
        <v>113</v>
      </c>
      <c r="B18" s="14">
        <f t="shared" ref="B18:S18" si="8">SUM(B6:B17)</f>
        <v>3033950</v>
      </c>
      <c r="C18" s="14">
        <f t="shared" si="8"/>
        <v>3248589</v>
      </c>
      <c r="D18" s="14">
        <f t="shared" si="8"/>
        <v>3267035</v>
      </c>
      <c r="E18" s="205">
        <f t="shared" si="0"/>
        <v>7.6825590401951249</v>
      </c>
      <c r="F18" s="205">
        <f t="shared" si="1"/>
        <v>0.56781575016107</v>
      </c>
      <c r="G18" s="14">
        <f t="shared" si="8"/>
        <v>151452</v>
      </c>
      <c r="H18" s="14">
        <f t="shared" si="8"/>
        <v>149710</v>
      </c>
      <c r="I18" s="14">
        <f t="shared" si="8"/>
        <v>158062</v>
      </c>
      <c r="J18" s="205">
        <f t="shared" si="2"/>
        <v>4.3644190898766606</v>
      </c>
      <c r="K18" s="205">
        <f t="shared" si="3"/>
        <v>5.578785652261038</v>
      </c>
      <c r="L18" s="14">
        <f t="shared" si="8"/>
        <v>159301</v>
      </c>
      <c r="M18" s="14">
        <f t="shared" si="8"/>
        <v>167995</v>
      </c>
      <c r="N18" s="14">
        <f t="shared" si="8"/>
        <v>265481</v>
      </c>
      <c r="O18" s="205">
        <f t="shared" si="4"/>
        <v>66.65369332270356</v>
      </c>
      <c r="P18" s="205">
        <f t="shared" si="5"/>
        <v>58.02910800916694</v>
      </c>
      <c r="Q18" s="14">
        <f t="shared" si="8"/>
        <v>17750</v>
      </c>
      <c r="R18" s="14">
        <f t="shared" si="8"/>
        <v>17288</v>
      </c>
      <c r="S18" s="14">
        <f t="shared" si="8"/>
        <v>20243</v>
      </c>
      <c r="T18" s="205">
        <f t="shared" si="6"/>
        <v>14.045070422535211</v>
      </c>
      <c r="U18" s="205">
        <f t="shared" si="7"/>
        <v>17.092781119851921</v>
      </c>
      <c r="W18" s="93"/>
    </row>
    <row r="21" spans="1:23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3" ht="21" customHeight="1" x14ac:dyDescent="0.55000000000000004">
      <c r="A22" s="290" t="s">
        <v>101</v>
      </c>
      <c r="B22" s="305" t="s">
        <v>8</v>
      </c>
      <c r="C22" s="305"/>
      <c r="D22" s="306"/>
      <c r="E22" s="77" t="s">
        <v>147</v>
      </c>
      <c r="F22" s="77" t="s">
        <v>147</v>
      </c>
      <c r="G22" s="305" t="s">
        <v>10</v>
      </c>
      <c r="H22" s="305"/>
      <c r="I22" s="306"/>
      <c r="J22" s="77" t="s">
        <v>147</v>
      </c>
      <c r="K22" s="77" t="s">
        <v>147</v>
      </c>
      <c r="L22" s="305" t="s">
        <v>11</v>
      </c>
      <c r="M22" s="305"/>
      <c r="N22" s="306"/>
      <c r="O22" s="77" t="s">
        <v>147</v>
      </c>
      <c r="P22" s="77" t="s">
        <v>147</v>
      </c>
      <c r="Q22" s="305" t="s">
        <v>13</v>
      </c>
      <c r="R22" s="305"/>
      <c r="S22" s="306"/>
      <c r="T22" s="77" t="s">
        <v>147</v>
      </c>
      <c r="U22" s="77" t="s">
        <v>147</v>
      </c>
    </row>
    <row r="23" spans="1:23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3" ht="21" x14ac:dyDescent="0.6">
      <c r="A24" s="47" t="s">
        <v>102</v>
      </c>
      <c r="B24" s="13">
        <f>+'International Tourist M.'!L64</f>
        <v>326</v>
      </c>
      <c r="C24" s="13">
        <f>+'International Tourist M.'!M64</f>
        <v>2321</v>
      </c>
      <c r="D24" s="13">
        <f>+'International Tourist M.'!N64</f>
        <v>3529</v>
      </c>
      <c r="E24" s="205">
        <f>(D24-B24)/B24*100</f>
        <v>982.51533742331287</v>
      </c>
      <c r="F24" s="205">
        <f>(D24-C24)/C24*100</f>
        <v>52.046531667384741</v>
      </c>
      <c r="G24" s="13">
        <f>+'International Tourist M.'!X159</f>
        <v>3518</v>
      </c>
      <c r="H24" s="13">
        <f>+'International Tourist M.'!Y159</f>
        <v>3029</v>
      </c>
      <c r="I24" s="13">
        <f>+'International Tourist M.'!Z159</f>
        <v>3163</v>
      </c>
      <c r="J24" s="205">
        <f>(I24-G24)/G24*100</f>
        <v>-10.090960773166572</v>
      </c>
      <c r="K24" s="205">
        <f>(I24-H24)/H24*100</f>
        <v>4.4239022779795318</v>
      </c>
      <c r="L24" s="13">
        <f>+'International Tourist M.'!U64</f>
        <v>11723</v>
      </c>
      <c r="M24" s="13">
        <f>+'International Tourist M.'!V64</f>
        <v>13687</v>
      </c>
      <c r="N24" s="13">
        <f>+'International Tourist M.'!W64</f>
        <v>16451</v>
      </c>
      <c r="O24" s="205">
        <f>(N24-L24)/L24*100</f>
        <v>40.33097330034974</v>
      </c>
      <c r="P24" s="205">
        <f>(N24-M24)/M24*100</f>
        <v>20.194344998904072</v>
      </c>
      <c r="Q24" s="13">
        <f>+'International Tourist M.'!U102</f>
        <v>3337</v>
      </c>
      <c r="R24" s="13">
        <f>+'International Tourist M.'!V102</f>
        <v>1860</v>
      </c>
      <c r="S24" s="13">
        <f>+'International Tourist M.'!W102</f>
        <v>3218</v>
      </c>
      <c r="T24" s="205">
        <f>(S24-Q24)/Q24*100</f>
        <v>-3.5660773149535507</v>
      </c>
      <c r="U24" s="205">
        <f>(S24-R24)/R24*100</f>
        <v>73.010752688172047</v>
      </c>
    </row>
    <row r="25" spans="1:23" ht="21" x14ac:dyDescent="0.6">
      <c r="A25" s="48" t="s">
        <v>103</v>
      </c>
      <c r="B25" s="13">
        <f>+'International Tourist M.'!L65</f>
        <v>10000</v>
      </c>
      <c r="C25" s="13">
        <f>+'International Tourist M.'!M65</f>
        <v>5858</v>
      </c>
      <c r="D25" s="13">
        <f>+'International Tourist M.'!N65</f>
        <v>3063</v>
      </c>
      <c r="E25" s="205">
        <f>(D25-B25)/B25*100</f>
        <v>-69.37</v>
      </c>
      <c r="F25" s="205">
        <f>(D25-C25)/C25*100</f>
        <v>-47.71252987367702</v>
      </c>
      <c r="G25" s="13">
        <f>+'International Tourist M.'!X160</f>
        <v>5777</v>
      </c>
      <c r="H25" s="13">
        <f>+'International Tourist M.'!Y160</f>
        <v>4483</v>
      </c>
      <c r="I25" s="13">
        <f>+'International Tourist M.'!Z160</f>
        <v>4885</v>
      </c>
      <c r="J25" s="205">
        <f>(I25-G25)/G25*100</f>
        <v>-15.440540072702094</v>
      </c>
      <c r="K25" s="205">
        <f>(I25-H25)/H25*100</f>
        <v>8.967209457952265</v>
      </c>
      <c r="L25" s="13">
        <f>+'International Tourist M.'!U65</f>
        <v>13823</v>
      </c>
      <c r="M25" s="13">
        <f>+'International Tourist M.'!V65</f>
        <v>12116</v>
      </c>
      <c r="N25" s="13">
        <f>+'International Tourist M.'!W65</f>
        <v>18652</v>
      </c>
      <c r="O25" s="205">
        <f>(N25-L25)/L25*100</f>
        <v>34.934529407509224</v>
      </c>
      <c r="P25" s="205">
        <f>(N25-M25)/M25*100</f>
        <v>53.945196434466823</v>
      </c>
      <c r="Q25" s="13">
        <f>+'International Tourist M.'!U103</f>
        <v>3396</v>
      </c>
      <c r="R25" s="13">
        <f>+'International Tourist M.'!V103</f>
        <v>4051</v>
      </c>
      <c r="S25" s="13">
        <f>+'International Tourist M.'!W103</f>
        <v>3275</v>
      </c>
      <c r="T25" s="205">
        <f>(S25-Q25)/Q25*100</f>
        <v>-3.5630153121319204</v>
      </c>
      <c r="U25" s="205">
        <f>(S25-R25)/R25*100</f>
        <v>-19.155764008886695</v>
      </c>
    </row>
    <row r="26" spans="1:23" ht="21" x14ac:dyDescent="0.6">
      <c r="A26" s="48" t="s">
        <v>104</v>
      </c>
      <c r="B26" s="13">
        <f>+'International Tourist M.'!L66</f>
        <v>5969</v>
      </c>
      <c r="C26" s="13">
        <f>+'International Tourist M.'!M66</f>
        <v>4126</v>
      </c>
      <c r="D26" s="13">
        <f>+'International Tourist M.'!N66</f>
        <v>4378</v>
      </c>
      <c r="E26" s="205">
        <f t="shared" ref="E26:E36" si="9">(D26-B26)/B26*100</f>
        <v>-26.654380968336405</v>
      </c>
      <c r="F26" s="205">
        <f t="shared" ref="F26:F36" si="10">(D26-C26)/C26*100</f>
        <v>6.1076102762966551</v>
      </c>
      <c r="G26" s="13">
        <f>+'International Tourist M.'!X161</f>
        <v>8040</v>
      </c>
      <c r="H26" s="13">
        <f>+'International Tourist M.'!Y161</f>
        <v>4763</v>
      </c>
      <c r="I26" s="13">
        <f>+'International Tourist M.'!Z161</f>
        <v>6259</v>
      </c>
      <c r="J26" s="205">
        <f t="shared" ref="J26:J36" si="11">(I26-G26)/G26*100</f>
        <v>-22.151741293532336</v>
      </c>
      <c r="K26" s="205">
        <f t="shared" ref="K26:K36" si="12">(I26-H26)/H26*100</f>
        <v>31.408775981524251</v>
      </c>
      <c r="L26" s="13">
        <f>+'International Tourist M.'!U66</f>
        <v>14331</v>
      </c>
      <c r="M26" s="13">
        <f>+'International Tourist M.'!V66</f>
        <v>15764</v>
      </c>
      <c r="N26" s="13">
        <f>+'International Tourist M.'!W66</f>
        <v>17147</v>
      </c>
      <c r="O26" s="205">
        <f t="shared" ref="O26:O36" si="13">(N26-L26)/L26*100</f>
        <v>19.649710417975019</v>
      </c>
      <c r="P26" s="205">
        <f t="shared" ref="P26:P36" si="14">(N26-M26)/M26*100</f>
        <v>8.773154021821874</v>
      </c>
      <c r="Q26" s="13">
        <f>+'International Tourist M.'!U104</f>
        <v>4607</v>
      </c>
      <c r="R26" s="13">
        <f>+'International Tourist M.'!V104</f>
        <v>2711</v>
      </c>
      <c r="S26" s="13">
        <f>+'International Tourist M.'!W104</f>
        <v>3051</v>
      </c>
      <c r="T26" s="205">
        <f t="shared" ref="T26:T36" si="15">(S26-Q26)/Q26*100</f>
        <v>-33.774690688083354</v>
      </c>
      <c r="U26" s="205">
        <f t="shared" ref="U26:U36" si="16">(S26-R26)/R26*100</f>
        <v>12.541497602360751</v>
      </c>
    </row>
    <row r="27" spans="1:23" ht="21" x14ac:dyDescent="0.6">
      <c r="A27" s="48" t="s">
        <v>105</v>
      </c>
      <c r="B27" s="13">
        <f>+'International Tourist M.'!L67</f>
        <v>7308</v>
      </c>
      <c r="C27" s="13">
        <f>+'International Tourist M.'!M67</f>
        <v>2701</v>
      </c>
      <c r="D27" s="13">
        <f>+'International Tourist M.'!N67</f>
        <v>4624</v>
      </c>
      <c r="E27" s="205">
        <f t="shared" si="9"/>
        <v>-36.726874657909143</v>
      </c>
      <c r="F27" s="205">
        <f t="shared" si="10"/>
        <v>71.195853387634216</v>
      </c>
      <c r="G27" s="13">
        <f>+'International Tourist M.'!X162</f>
        <v>6721</v>
      </c>
      <c r="H27" s="13">
        <f>+'International Tourist M.'!Y162</f>
        <v>4196</v>
      </c>
      <c r="I27" s="13">
        <f>+'International Tourist M.'!Z162</f>
        <v>4584</v>
      </c>
      <c r="J27" s="205">
        <f t="shared" si="11"/>
        <v>-31.795863710757327</v>
      </c>
      <c r="K27" s="205">
        <f t="shared" si="12"/>
        <v>9.2469018112488079</v>
      </c>
      <c r="L27" s="13">
        <f>+'International Tourist M.'!U67</f>
        <v>16200</v>
      </c>
      <c r="M27" s="13">
        <f>+'International Tourist M.'!V67</f>
        <v>18219</v>
      </c>
      <c r="N27" s="13">
        <f>+'International Tourist M.'!W67</f>
        <v>18753</v>
      </c>
      <c r="O27" s="205">
        <f t="shared" si="13"/>
        <v>15.75925925925926</v>
      </c>
      <c r="P27" s="205">
        <f t="shared" si="14"/>
        <v>2.9310060925407542</v>
      </c>
      <c r="Q27" s="13">
        <f>+'International Tourist M.'!U105</f>
        <v>1471</v>
      </c>
      <c r="R27" s="13">
        <f>+'International Tourist M.'!V105</f>
        <v>2665</v>
      </c>
      <c r="S27" s="13">
        <f>+'International Tourist M.'!W105</f>
        <v>2755</v>
      </c>
      <c r="T27" s="205">
        <f t="shared" si="15"/>
        <v>87.287559483344666</v>
      </c>
      <c r="U27" s="205">
        <f t="shared" si="16"/>
        <v>3.3771106941838651</v>
      </c>
    </row>
    <row r="28" spans="1:23" ht="21" x14ac:dyDescent="0.6">
      <c r="A28" s="48" t="s">
        <v>106</v>
      </c>
      <c r="B28" s="13">
        <f>+'International Tourist M.'!L68</f>
        <v>6768</v>
      </c>
      <c r="C28" s="13">
        <f>+'International Tourist M.'!M68</f>
        <v>4137</v>
      </c>
      <c r="D28" s="13">
        <f>+'International Tourist M.'!N68</f>
        <v>5267</v>
      </c>
      <c r="E28" s="205">
        <f t="shared" si="9"/>
        <v>-22.17789598108747</v>
      </c>
      <c r="F28" s="205">
        <f t="shared" si="10"/>
        <v>27.314479091128835</v>
      </c>
      <c r="G28" s="13">
        <f>+'International Tourist M.'!X163</f>
        <v>8998</v>
      </c>
      <c r="H28" s="13">
        <f>+'International Tourist M.'!Y163</f>
        <v>4342</v>
      </c>
      <c r="I28" s="13">
        <f>+'International Tourist M.'!Z163</f>
        <v>5791</v>
      </c>
      <c r="J28" s="205">
        <f t="shared" si="11"/>
        <v>-35.641253611913761</v>
      </c>
      <c r="K28" s="205">
        <f t="shared" si="12"/>
        <v>33.371718102257027</v>
      </c>
      <c r="L28" s="13">
        <f>+'International Tourist M.'!U68</f>
        <v>22097</v>
      </c>
      <c r="M28" s="13">
        <f>+'International Tourist M.'!V68</f>
        <v>24182</v>
      </c>
      <c r="N28" s="13">
        <f>+'International Tourist M.'!W68</f>
        <v>28219</v>
      </c>
      <c r="O28" s="205">
        <f t="shared" si="13"/>
        <v>27.705118341856362</v>
      </c>
      <c r="P28" s="205">
        <f t="shared" si="14"/>
        <v>16.694235381688859</v>
      </c>
      <c r="Q28" s="13">
        <f>+'International Tourist M.'!U106</f>
        <v>4317</v>
      </c>
      <c r="R28" s="13">
        <f>+'International Tourist M.'!V106</f>
        <v>2483</v>
      </c>
      <c r="S28" s="13">
        <f>+'International Tourist M.'!W106</f>
        <v>3399</v>
      </c>
      <c r="T28" s="205">
        <f t="shared" si="15"/>
        <v>-21.264767199444059</v>
      </c>
      <c r="U28" s="205">
        <f t="shared" si="16"/>
        <v>36.89085783326621</v>
      </c>
    </row>
    <row r="29" spans="1:23" ht="21" x14ac:dyDescent="0.6">
      <c r="A29" s="48" t="s">
        <v>107</v>
      </c>
      <c r="B29" s="13">
        <f>+'International Tourist M.'!L69</f>
        <v>8698</v>
      </c>
      <c r="C29" s="13">
        <f>+'International Tourist M.'!M69</f>
        <v>7238</v>
      </c>
      <c r="D29" s="13">
        <f>+'International Tourist M.'!N69</f>
        <v>6009</v>
      </c>
      <c r="E29" s="205">
        <f t="shared" si="9"/>
        <v>-30.915152908714649</v>
      </c>
      <c r="F29" s="205">
        <f t="shared" si="10"/>
        <v>-16.979828681956342</v>
      </c>
      <c r="G29" s="13">
        <f>+'International Tourist M.'!X164</f>
        <v>9789</v>
      </c>
      <c r="H29" s="13">
        <f>+'International Tourist M.'!Y164</f>
        <v>5587</v>
      </c>
      <c r="I29" s="13">
        <f>+'International Tourist M.'!Z164</f>
        <v>6950</v>
      </c>
      <c r="J29" s="205">
        <f t="shared" si="11"/>
        <v>-29.001940954132188</v>
      </c>
      <c r="K29" s="205">
        <f t="shared" si="12"/>
        <v>24.395919097905853</v>
      </c>
      <c r="L29" s="13">
        <f>+'International Tourist M.'!U69</f>
        <v>16379</v>
      </c>
      <c r="M29" s="13">
        <f>+'International Tourist M.'!V69</f>
        <v>15479</v>
      </c>
      <c r="N29" s="13">
        <f>+'International Tourist M.'!W69</f>
        <v>20231</v>
      </c>
      <c r="O29" s="205">
        <f t="shared" si="13"/>
        <v>23.51791928689175</v>
      </c>
      <c r="P29" s="205">
        <f t="shared" si="14"/>
        <v>30.699657600620196</v>
      </c>
      <c r="Q29" s="13">
        <f>+'International Tourist M.'!U107</f>
        <v>4927</v>
      </c>
      <c r="R29" s="13">
        <f>+'International Tourist M.'!V107</f>
        <v>2031</v>
      </c>
      <c r="S29" s="13">
        <f>+'International Tourist M.'!W107</f>
        <v>3295</v>
      </c>
      <c r="T29" s="205">
        <f t="shared" si="15"/>
        <v>-33.123604627562408</v>
      </c>
      <c r="U29" s="205">
        <f t="shared" si="16"/>
        <v>62.235352043328405</v>
      </c>
    </row>
    <row r="30" spans="1:23" ht="21" x14ac:dyDescent="0.6">
      <c r="A30" s="48" t="s">
        <v>108</v>
      </c>
      <c r="B30" s="13">
        <f>+'International Tourist M.'!L70</f>
        <v>10030</v>
      </c>
      <c r="C30" s="13">
        <f>+'International Tourist M.'!M70</f>
        <v>8357</v>
      </c>
      <c r="D30" s="13">
        <f>+'International Tourist M.'!N70</f>
        <v>5820</v>
      </c>
      <c r="E30" s="205">
        <f t="shared" si="9"/>
        <v>-41.974077766699899</v>
      </c>
      <c r="F30" s="205">
        <f t="shared" si="10"/>
        <v>-30.357783893741775</v>
      </c>
      <c r="G30" s="13">
        <f>+'International Tourist M.'!X165</f>
        <v>7166</v>
      </c>
      <c r="H30" s="13">
        <f>+'International Tourist M.'!Y165</f>
        <v>4725</v>
      </c>
      <c r="I30" s="13">
        <f>+'International Tourist M.'!Z165</f>
        <v>5879</v>
      </c>
      <c r="J30" s="205">
        <f t="shared" si="11"/>
        <v>-17.959810214903712</v>
      </c>
      <c r="K30" s="205">
        <f t="shared" si="12"/>
        <v>24.423280423280424</v>
      </c>
      <c r="L30" s="13">
        <f>+'International Tourist M.'!U70</f>
        <v>20517</v>
      </c>
      <c r="M30" s="13">
        <f>+'International Tourist M.'!V70</f>
        <v>19308</v>
      </c>
      <c r="N30" s="13">
        <f>+'International Tourist M.'!W70</f>
        <v>24190</v>
      </c>
      <c r="O30" s="205">
        <f t="shared" si="13"/>
        <v>17.902227421162937</v>
      </c>
      <c r="P30" s="205">
        <f t="shared" si="14"/>
        <v>25.284856018230784</v>
      </c>
      <c r="Q30" s="13">
        <f>+'International Tourist M.'!U108</f>
        <v>5079</v>
      </c>
      <c r="R30" s="13">
        <f>+'International Tourist M.'!V108</f>
        <v>3642</v>
      </c>
      <c r="S30" s="13">
        <f>+'International Tourist M.'!W108</f>
        <v>1630</v>
      </c>
      <c r="T30" s="205">
        <f t="shared" si="15"/>
        <v>-67.907068320535529</v>
      </c>
      <c r="U30" s="205">
        <f t="shared" si="16"/>
        <v>-55.244371224601863</v>
      </c>
    </row>
    <row r="31" spans="1:23" ht="21" x14ac:dyDescent="0.6">
      <c r="A31" s="48" t="s">
        <v>109</v>
      </c>
      <c r="B31" s="13">
        <f>+'International Tourist M.'!L71</f>
        <v>7418</v>
      </c>
      <c r="C31" s="13">
        <f>+'International Tourist M.'!M71</f>
        <v>7623</v>
      </c>
      <c r="D31" s="13">
        <f>+'International Tourist M.'!N71</f>
        <v>8146</v>
      </c>
      <c r="E31" s="205">
        <f t="shared" si="9"/>
        <v>9.8139660285791326</v>
      </c>
      <c r="F31" s="205">
        <f t="shared" si="10"/>
        <v>6.8608159517250424</v>
      </c>
      <c r="G31" s="13">
        <f>+'International Tourist M.'!X166</f>
        <v>6649</v>
      </c>
      <c r="H31" s="13">
        <f>+'International Tourist M.'!Y166</f>
        <v>5817</v>
      </c>
      <c r="I31" s="13">
        <f>+'International Tourist M.'!Z166</f>
        <v>6075</v>
      </c>
      <c r="J31" s="205">
        <f t="shared" si="11"/>
        <v>-8.6328771243796059</v>
      </c>
      <c r="K31" s="205">
        <f t="shared" si="12"/>
        <v>4.4352759154203198</v>
      </c>
      <c r="L31" s="13">
        <f>+'International Tourist M.'!U71</f>
        <v>14923</v>
      </c>
      <c r="M31" s="13">
        <f>+'International Tourist M.'!V71</f>
        <v>18715</v>
      </c>
      <c r="N31" s="13">
        <f>+'International Tourist M.'!W71</f>
        <v>22423</v>
      </c>
      <c r="O31" s="205">
        <f t="shared" si="13"/>
        <v>50.25799102057227</v>
      </c>
      <c r="P31" s="205">
        <f t="shared" si="14"/>
        <v>19.812984237242855</v>
      </c>
      <c r="Q31" s="13">
        <f>+'International Tourist M.'!U109</f>
        <v>2776</v>
      </c>
      <c r="R31" s="13">
        <f>+'International Tourist M.'!V109</f>
        <v>2432</v>
      </c>
      <c r="S31" s="13">
        <f>+'International Tourist M.'!W109</f>
        <v>2648</v>
      </c>
      <c r="T31" s="205">
        <f t="shared" si="15"/>
        <v>-4.6109510086455332</v>
      </c>
      <c r="U31" s="205">
        <f t="shared" si="16"/>
        <v>8.8815789473684212</v>
      </c>
    </row>
    <row r="32" spans="1:23" ht="21" x14ac:dyDescent="0.6">
      <c r="A32" s="48" t="s">
        <v>125</v>
      </c>
      <c r="B32" s="13">
        <f>+'International Tourist M.'!L72</f>
        <v>1351</v>
      </c>
      <c r="C32" s="13">
        <f>+'International Tourist M.'!M72</f>
        <v>2606</v>
      </c>
      <c r="D32" s="13">
        <f>+'International Tourist M.'!N72</f>
        <v>5375</v>
      </c>
      <c r="E32" s="205">
        <f t="shared" si="9"/>
        <v>297.85344189489268</v>
      </c>
      <c r="F32" s="205">
        <f t="shared" si="10"/>
        <v>106.25479662317727</v>
      </c>
      <c r="G32" s="13">
        <f>+'International Tourist M.'!X167</f>
        <v>3126</v>
      </c>
      <c r="H32" s="13">
        <f>+'International Tourist M.'!Y167</f>
        <v>5006</v>
      </c>
      <c r="I32" s="13">
        <f>+'International Tourist M.'!Z167</f>
        <v>4920</v>
      </c>
      <c r="J32" s="205">
        <f t="shared" si="11"/>
        <v>57.389635316698659</v>
      </c>
      <c r="K32" s="205">
        <f t="shared" si="12"/>
        <v>-1.7179384738314023</v>
      </c>
      <c r="L32" s="13">
        <f>+'International Tourist M.'!U72</f>
        <v>17117</v>
      </c>
      <c r="M32" s="13">
        <f>+'International Tourist M.'!V72</f>
        <v>18529</v>
      </c>
      <c r="N32" s="13">
        <f>+'International Tourist M.'!W72</f>
        <v>21517</v>
      </c>
      <c r="O32" s="205">
        <f t="shared" si="13"/>
        <v>25.705439037214468</v>
      </c>
      <c r="P32" s="205">
        <f t="shared" si="14"/>
        <v>16.126072642884129</v>
      </c>
      <c r="Q32" s="13">
        <f>+'International Tourist M.'!U110</f>
        <v>4881</v>
      </c>
      <c r="R32" s="13">
        <f>+'International Tourist M.'!V110</f>
        <v>5119</v>
      </c>
      <c r="S32" s="13">
        <f>+'International Tourist M.'!W110</f>
        <v>3612</v>
      </c>
      <c r="T32" s="205">
        <f t="shared" si="15"/>
        <v>-25.99877074370006</v>
      </c>
      <c r="U32" s="205">
        <f t="shared" si="16"/>
        <v>-29.439343621801132</v>
      </c>
    </row>
    <row r="33" spans="1:23" ht="21" x14ac:dyDescent="0.6">
      <c r="A33" s="48" t="s">
        <v>110</v>
      </c>
      <c r="B33" s="13">
        <f>+'International Tourist M.'!L73</f>
        <v>2368</v>
      </c>
      <c r="C33" s="13">
        <f>+'International Tourist M.'!M73</f>
        <v>3955</v>
      </c>
      <c r="D33" s="13">
        <f>+'International Tourist M.'!N73</f>
        <v>4793</v>
      </c>
      <c r="E33" s="205">
        <f t="shared" si="9"/>
        <v>102.40709459459461</v>
      </c>
      <c r="F33" s="205">
        <f t="shared" si="10"/>
        <v>21.188369152970925</v>
      </c>
      <c r="G33" s="13">
        <f>+'International Tourist M.'!X168</f>
        <v>3418</v>
      </c>
      <c r="H33" s="13">
        <f>+'International Tourist M.'!Y168</f>
        <v>3489</v>
      </c>
      <c r="I33" s="13">
        <f>+'International Tourist M.'!Z168</f>
        <v>5777</v>
      </c>
      <c r="J33" s="205">
        <f t="shared" si="11"/>
        <v>69.016968987712119</v>
      </c>
      <c r="K33" s="205">
        <f t="shared" si="12"/>
        <v>65.577529378045284</v>
      </c>
      <c r="L33" s="13">
        <f>+'International Tourist M.'!U73</f>
        <v>15262</v>
      </c>
      <c r="M33" s="13">
        <f>+'International Tourist M.'!V73</f>
        <v>11022</v>
      </c>
      <c r="N33" s="13">
        <f>+'International Tourist M.'!W73</f>
        <v>18243</v>
      </c>
      <c r="O33" s="205">
        <f t="shared" si="13"/>
        <v>19.53217140610667</v>
      </c>
      <c r="P33" s="205">
        <f t="shared" si="14"/>
        <v>65.514425694066418</v>
      </c>
      <c r="Q33" s="13">
        <f>+'International Tourist M.'!U111</f>
        <v>2850</v>
      </c>
      <c r="R33" s="13">
        <f>+'International Tourist M.'!V111</f>
        <v>2327</v>
      </c>
      <c r="S33" s="13">
        <f>+'International Tourist M.'!W111</f>
        <v>1448</v>
      </c>
      <c r="T33" s="205">
        <f t="shared" si="15"/>
        <v>-49.192982456140349</v>
      </c>
      <c r="U33" s="205">
        <f t="shared" si="16"/>
        <v>-37.773957885689732</v>
      </c>
    </row>
    <row r="34" spans="1:23" ht="21" x14ac:dyDescent="0.6">
      <c r="A34" s="48" t="s">
        <v>111</v>
      </c>
      <c r="B34" s="13">
        <f>+'International Tourist M.'!L74</f>
        <v>2993</v>
      </c>
      <c r="C34" s="13">
        <f>+'International Tourist M.'!M74</f>
        <v>2435</v>
      </c>
      <c r="D34" s="13">
        <f>+'International Tourist M.'!N74</f>
        <v>5895</v>
      </c>
      <c r="E34" s="205">
        <f t="shared" si="9"/>
        <v>96.95957233544938</v>
      </c>
      <c r="F34" s="205">
        <f t="shared" si="10"/>
        <v>142.09445585215605</v>
      </c>
      <c r="G34" s="13">
        <f>+'International Tourist M.'!X169</f>
        <v>3300</v>
      </c>
      <c r="H34" s="13">
        <f>+'International Tourist M.'!Y169</f>
        <v>2268</v>
      </c>
      <c r="I34" s="13">
        <f>+'International Tourist M.'!Z169</f>
        <v>5305</v>
      </c>
      <c r="J34" s="205">
        <f t="shared" si="11"/>
        <v>60.757575757575758</v>
      </c>
      <c r="K34" s="205">
        <f t="shared" si="12"/>
        <v>133.90652557319225</v>
      </c>
      <c r="L34" s="13">
        <f>+'International Tourist M.'!U74</f>
        <v>16959</v>
      </c>
      <c r="M34" s="13">
        <f>+'International Tourist M.'!V74</f>
        <v>15359</v>
      </c>
      <c r="N34" s="13">
        <f>+'International Tourist M.'!W74</f>
        <v>21612</v>
      </c>
      <c r="O34" s="205">
        <f t="shared" si="13"/>
        <v>27.436759242879887</v>
      </c>
      <c r="P34" s="205">
        <f t="shared" si="14"/>
        <v>40.712285956116936</v>
      </c>
      <c r="Q34" s="13">
        <f>+'International Tourist M.'!U112</f>
        <v>3262</v>
      </c>
      <c r="R34" s="13">
        <f>+'International Tourist M.'!V112</f>
        <v>2813</v>
      </c>
      <c r="S34" s="13">
        <f>+'International Tourist M.'!W112</f>
        <v>3391</v>
      </c>
      <c r="T34" s="205">
        <f t="shared" si="15"/>
        <v>3.9546290619251994</v>
      </c>
      <c r="U34" s="205">
        <f t="shared" si="16"/>
        <v>20.547458229648065</v>
      </c>
    </row>
    <row r="35" spans="1:23" ht="21" x14ac:dyDescent="0.6">
      <c r="A35" s="48" t="s">
        <v>112</v>
      </c>
      <c r="B35" s="13">
        <f>+'International Tourist M.'!L75</f>
        <v>3805</v>
      </c>
      <c r="C35" s="13">
        <f>+'International Tourist M.'!M75</f>
        <v>2772</v>
      </c>
      <c r="D35" s="13">
        <f>+'International Tourist M.'!N75</f>
        <v>1428</v>
      </c>
      <c r="E35" s="205">
        <f t="shared" si="9"/>
        <v>-62.470433639947444</v>
      </c>
      <c r="F35" s="205">
        <f t="shared" si="10"/>
        <v>-48.484848484848484</v>
      </c>
      <c r="G35" s="13">
        <f>+'International Tourist M.'!X170</f>
        <v>3208</v>
      </c>
      <c r="H35" s="13">
        <f>+'International Tourist M.'!Y170</f>
        <v>2889</v>
      </c>
      <c r="I35" s="13">
        <f>+'International Tourist M.'!Z170</f>
        <v>2182</v>
      </c>
      <c r="J35" s="205">
        <f t="shared" si="11"/>
        <v>-31.982543640897752</v>
      </c>
      <c r="K35" s="205">
        <f t="shared" si="12"/>
        <v>-24.472135687088958</v>
      </c>
      <c r="L35" s="13">
        <f>+'International Tourist M.'!U75</f>
        <v>16207</v>
      </c>
      <c r="M35" s="13">
        <f>+'International Tourist M.'!V75</f>
        <v>16782</v>
      </c>
      <c r="N35" s="13">
        <f>+'International Tourist M.'!W75</f>
        <v>6239</v>
      </c>
      <c r="O35" s="205">
        <f t="shared" si="13"/>
        <v>-61.504288270500396</v>
      </c>
      <c r="P35" s="205">
        <f t="shared" si="14"/>
        <v>-62.823263019902278</v>
      </c>
      <c r="Q35" s="13">
        <f>+'International Tourist M.'!U113</f>
        <v>5757</v>
      </c>
      <c r="R35" s="13">
        <f>+'International Tourist M.'!V113</f>
        <v>5208</v>
      </c>
      <c r="S35" s="13">
        <f>+'International Tourist M.'!W113</f>
        <v>2560</v>
      </c>
      <c r="T35" s="205">
        <f t="shared" si="15"/>
        <v>-55.532395344797635</v>
      </c>
      <c r="U35" s="205">
        <f t="shared" si="16"/>
        <v>-50.844854070660517</v>
      </c>
      <c r="W35" s="93">
        <f>+D35+I35+N35+S35</f>
        <v>12409</v>
      </c>
    </row>
    <row r="36" spans="1:23" ht="21" x14ac:dyDescent="0.6">
      <c r="A36" s="48" t="s">
        <v>113</v>
      </c>
      <c r="B36" s="14">
        <f>SUM(B24:B35)</f>
        <v>67034</v>
      </c>
      <c r="C36" s="14">
        <f>SUM(C24:C35)</f>
        <v>54129</v>
      </c>
      <c r="D36" s="14">
        <f>SUM(D24:D35)</f>
        <v>58327</v>
      </c>
      <c r="E36" s="205">
        <f t="shared" si="9"/>
        <v>-12.988930990243757</v>
      </c>
      <c r="F36" s="205">
        <f t="shared" si="10"/>
        <v>7.755546934175765</v>
      </c>
      <c r="G36" s="14">
        <f>SUM(G24:G35)</f>
        <v>69710</v>
      </c>
      <c r="H36" s="14">
        <f>SUM(H24:H35)</f>
        <v>50594</v>
      </c>
      <c r="I36" s="14">
        <f>SUM(I24:I35)</f>
        <v>61770</v>
      </c>
      <c r="J36" s="205">
        <f t="shared" si="11"/>
        <v>-11.390044469946924</v>
      </c>
      <c r="K36" s="205">
        <f t="shared" si="12"/>
        <v>22.089575839032296</v>
      </c>
      <c r="L36" s="14">
        <f>SUM(L24:L35)</f>
        <v>195538</v>
      </c>
      <c r="M36" s="14">
        <f>SUM(M24:M35)</f>
        <v>199162</v>
      </c>
      <c r="N36" s="14">
        <f>SUM(N24:N35)</f>
        <v>233677</v>
      </c>
      <c r="O36" s="205">
        <f t="shared" si="13"/>
        <v>19.504648712782171</v>
      </c>
      <c r="P36" s="205">
        <f t="shared" si="14"/>
        <v>17.330113174199898</v>
      </c>
      <c r="Q36" s="14">
        <f>SUM(Q24:Q35)</f>
        <v>46660</v>
      </c>
      <c r="R36" s="14">
        <f>SUM(R24:R35)</f>
        <v>37342</v>
      </c>
      <c r="S36" s="14">
        <f>SUM(S24:S35)</f>
        <v>34282</v>
      </c>
      <c r="T36" s="205">
        <f t="shared" si="15"/>
        <v>-26.528075439348481</v>
      </c>
      <c r="U36" s="205">
        <f t="shared" si="16"/>
        <v>-8.1945262706871613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290" t="s">
        <v>101</v>
      </c>
      <c r="B40" s="305" t="s">
        <v>14</v>
      </c>
      <c r="C40" s="305"/>
      <c r="D40" s="306"/>
      <c r="E40" s="77" t="s">
        <v>147</v>
      </c>
      <c r="F40" s="77" t="s">
        <v>147</v>
      </c>
      <c r="G40" s="305" t="s">
        <v>18</v>
      </c>
      <c r="H40" s="305"/>
      <c r="I40" s="306"/>
      <c r="J40" s="77" t="s">
        <v>147</v>
      </c>
      <c r="K40" s="77" t="s">
        <v>147</v>
      </c>
      <c r="L40" s="305" t="s">
        <v>19</v>
      </c>
      <c r="M40" s="305"/>
      <c r="N40" s="306"/>
      <c r="O40" s="77" t="s">
        <v>147</v>
      </c>
      <c r="P40" s="77" t="s">
        <v>147</v>
      </c>
      <c r="Q40" s="305" t="s">
        <v>31</v>
      </c>
      <c r="R40" s="305"/>
      <c r="S40" s="306"/>
      <c r="T40" s="77" t="s">
        <v>147</v>
      </c>
      <c r="U40" s="77" t="s">
        <v>147</v>
      </c>
    </row>
    <row r="41" spans="1:23" ht="20.399999999999999" x14ac:dyDescent="0.55000000000000004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35">
        <v>2015</v>
      </c>
      <c r="M41" s="35">
        <v>2016</v>
      </c>
      <c r="N41" s="35">
        <v>2017</v>
      </c>
      <c r="O41" s="10" t="s">
        <v>341</v>
      </c>
      <c r="P41" s="10" t="s">
        <v>342</v>
      </c>
      <c r="Q41" s="35">
        <v>2015</v>
      </c>
      <c r="R41" s="35">
        <v>2016</v>
      </c>
      <c r="S41" s="35">
        <v>2017</v>
      </c>
      <c r="T41" s="10" t="s">
        <v>341</v>
      </c>
      <c r="U41" s="10" t="s">
        <v>342</v>
      </c>
    </row>
    <row r="42" spans="1:23" ht="21" x14ac:dyDescent="0.6">
      <c r="A42" s="47" t="s">
        <v>102</v>
      </c>
      <c r="B42" s="13">
        <f>+'International Tourist M.'!U178</f>
        <v>2470</v>
      </c>
      <c r="C42" s="13">
        <f>+'International Tourist M.'!V178</f>
        <v>6673</v>
      </c>
      <c r="D42" s="13">
        <f>+'International Tourist M.'!W178</f>
        <v>12383</v>
      </c>
      <c r="E42" s="205">
        <f>(D42-B42)/B42*100</f>
        <v>401.33603238866397</v>
      </c>
      <c r="F42" s="205">
        <f>(D42-C42)/C42*100</f>
        <v>85.568709725760527</v>
      </c>
      <c r="G42" s="13">
        <f>+'International Tourist M.'!F140</f>
        <v>249</v>
      </c>
      <c r="H42" s="13">
        <f>+'International Tourist M.'!G140</f>
        <v>574</v>
      </c>
      <c r="I42" s="13">
        <f>+'International Tourist M.'!H140</f>
        <v>523</v>
      </c>
      <c r="J42" s="205">
        <f>(I42-G42)/G42*100</f>
        <v>110.04016064257027</v>
      </c>
      <c r="K42" s="205">
        <f>(I42-H42)/H42*100</f>
        <v>-8.8850174216027877</v>
      </c>
      <c r="L42" s="13">
        <f>+'International Tourist M.'!X64</f>
        <v>5623</v>
      </c>
      <c r="M42" s="13">
        <f>+'International Tourist M.'!Y64</f>
        <v>6984</v>
      </c>
      <c r="N42" s="13">
        <f>+'International Tourist M.'!Z64</f>
        <v>6390</v>
      </c>
      <c r="O42" s="205">
        <f>(N42-L42)/L42*100</f>
        <v>13.640405477503112</v>
      </c>
      <c r="P42" s="205">
        <f>(N42-M42)/M42*100</f>
        <v>-8.5051546391752577</v>
      </c>
      <c r="Q42" s="13">
        <f>+'International Tourist M.'!AD121</f>
        <v>806</v>
      </c>
      <c r="R42" s="13">
        <f>+'International Tourist M.'!AE121</f>
        <v>576</v>
      </c>
      <c r="S42" s="13">
        <f>+'International Tourist M.'!AF121</f>
        <v>186</v>
      </c>
      <c r="T42" s="205">
        <f>(S42-Q42)/Q42*100</f>
        <v>-76.923076923076934</v>
      </c>
      <c r="U42" s="205">
        <f>(S42-R42)/R42*100</f>
        <v>-67.708333333333343</v>
      </c>
    </row>
    <row r="43" spans="1:23" ht="21" x14ac:dyDescent="0.6">
      <c r="A43" s="48" t="s">
        <v>103</v>
      </c>
      <c r="B43" s="13">
        <f>+'International Tourist M.'!U179</f>
        <v>11356</v>
      </c>
      <c r="C43" s="13">
        <f>+'International Tourist M.'!V179</f>
        <v>13261</v>
      </c>
      <c r="D43" s="13">
        <f>+'International Tourist M.'!W179</f>
        <v>15104</v>
      </c>
      <c r="E43" s="205">
        <f>(D43-B43)/B43*100</f>
        <v>33.004579077139837</v>
      </c>
      <c r="F43" s="205">
        <f>(D43-C43)/C43*100</f>
        <v>13.897896086268005</v>
      </c>
      <c r="G43" s="13">
        <f>+'International Tourist M.'!F141</f>
        <v>978</v>
      </c>
      <c r="H43" s="13">
        <f>+'International Tourist M.'!G141</f>
        <v>958</v>
      </c>
      <c r="I43" s="13">
        <f>+'International Tourist M.'!H141</f>
        <v>1005</v>
      </c>
      <c r="J43" s="205">
        <f>(I43-G43)/G43*100</f>
        <v>2.7607361963190185</v>
      </c>
      <c r="K43" s="205">
        <f>(I43-H43)/H43*100</f>
        <v>4.9060542797494788</v>
      </c>
      <c r="L43" s="13">
        <f>+'International Tourist M.'!X65</f>
        <v>5413</v>
      </c>
      <c r="M43" s="13">
        <f>+'International Tourist M.'!Y65</f>
        <v>6334</v>
      </c>
      <c r="N43" s="13">
        <f>+'International Tourist M.'!Z65</f>
        <v>9448</v>
      </c>
      <c r="O43" s="205">
        <f>(N43-L43)/L43*100</f>
        <v>74.542767411786443</v>
      </c>
      <c r="P43" s="205">
        <f>(N43-M43)/M43*100</f>
        <v>49.163245974107987</v>
      </c>
      <c r="Q43" s="13">
        <f>+'International Tourist M.'!AD122</f>
        <v>179</v>
      </c>
      <c r="R43" s="13">
        <f>+'International Tourist M.'!AE122</f>
        <v>355</v>
      </c>
      <c r="S43" s="13">
        <f>+'International Tourist M.'!AF122</f>
        <v>83</v>
      </c>
      <c r="T43" s="205">
        <f>(S43-Q43)/Q43*100</f>
        <v>-53.631284916201118</v>
      </c>
      <c r="U43" s="205">
        <f>(S43-R43)/R43*100</f>
        <v>-76.619718309859152</v>
      </c>
    </row>
    <row r="44" spans="1:23" ht="21" x14ac:dyDescent="0.6">
      <c r="A44" s="48" t="s">
        <v>104</v>
      </c>
      <c r="B44" s="13">
        <f>+'International Tourist M.'!U180</f>
        <v>17025</v>
      </c>
      <c r="C44" s="13">
        <f>+'International Tourist M.'!V180</f>
        <v>14689</v>
      </c>
      <c r="D44" s="13">
        <f>+'International Tourist M.'!W180</f>
        <v>20906</v>
      </c>
      <c r="E44" s="205">
        <f t="shared" ref="E44:E54" si="17">(D44-B44)/B44*100</f>
        <v>22.795888399412629</v>
      </c>
      <c r="F44" s="205">
        <f t="shared" ref="F44:F54" si="18">(D44-C44)/C44*100</f>
        <v>42.324188168016889</v>
      </c>
      <c r="G44" s="13">
        <f>+'International Tourist M.'!F142</f>
        <v>1051</v>
      </c>
      <c r="H44" s="13">
        <f>+'International Tourist M.'!G142</f>
        <v>1068</v>
      </c>
      <c r="I44" s="13">
        <f>+'International Tourist M.'!H142</f>
        <v>1289</v>
      </c>
      <c r="J44" s="205">
        <f t="shared" ref="J44:J54" si="19">(I44-G44)/G44*100</f>
        <v>22.645099904852522</v>
      </c>
      <c r="K44" s="205">
        <f t="shared" ref="K44:K54" si="20">(I44-H44)/H44*100</f>
        <v>20.692883895131086</v>
      </c>
      <c r="L44" s="13">
        <f>+'International Tourist M.'!X66</f>
        <v>9334</v>
      </c>
      <c r="M44" s="13">
        <f>+'International Tourist M.'!Y66</f>
        <v>7430</v>
      </c>
      <c r="N44" s="13">
        <f>+'International Tourist M.'!Z66</f>
        <v>10461</v>
      </c>
      <c r="O44" s="205">
        <f t="shared" ref="O44:O54" si="21">(N44-L44)/L44*100</f>
        <v>12.074137561602742</v>
      </c>
      <c r="P44" s="205">
        <f t="shared" ref="P44:P54" si="22">(N44-M44)/M44*100</f>
        <v>40.794078061911172</v>
      </c>
      <c r="Q44" s="13">
        <f>+'International Tourist M.'!AD123</f>
        <v>489</v>
      </c>
      <c r="R44" s="13">
        <f>+'International Tourist M.'!AE123</f>
        <v>316</v>
      </c>
      <c r="S44" s="13">
        <f>+'International Tourist M.'!AF123</f>
        <v>469</v>
      </c>
      <c r="T44" s="205">
        <f t="shared" ref="T44:T54" si="23">(S44-Q44)/Q44*100</f>
        <v>-4.0899795501022496</v>
      </c>
      <c r="U44" s="205">
        <f t="shared" ref="U44:U54" si="24">(S44-R44)/R44*100</f>
        <v>48.417721518987342</v>
      </c>
    </row>
    <row r="45" spans="1:23" ht="21" x14ac:dyDescent="0.6">
      <c r="A45" s="48" t="s">
        <v>105</v>
      </c>
      <c r="B45" s="13">
        <f>+'International Tourist M.'!U181</f>
        <v>20560</v>
      </c>
      <c r="C45" s="13">
        <f>+'International Tourist M.'!V181</f>
        <v>14726</v>
      </c>
      <c r="D45" s="13">
        <f>+'International Tourist M.'!W181</f>
        <v>19680</v>
      </c>
      <c r="E45" s="205">
        <f t="shared" si="17"/>
        <v>-4.2801556420233462</v>
      </c>
      <c r="F45" s="205">
        <f t="shared" si="18"/>
        <v>33.64117886730952</v>
      </c>
      <c r="G45" s="13">
        <f>+'International Tourist M.'!F143</f>
        <v>1101</v>
      </c>
      <c r="H45" s="13">
        <f>+'International Tourist M.'!G143</f>
        <v>675</v>
      </c>
      <c r="I45" s="13">
        <f>+'International Tourist M.'!H143</f>
        <v>987</v>
      </c>
      <c r="J45" s="205">
        <f t="shared" si="19"/>
        <v>-10.354223433242508</v>
      </c>
      <c r="K45" s="205">
        <f t="shared" si="20"/>
        <v>46.222222222222221</v>
      </c>
      <c r="L45" s="13">
        <f>+'International Tourist M.'!X67</f>
        <v>7804</v>
      </c>
      <c r="M45" s="13">
        <f>+'International Tourist M.'!Y67</f>
        <v>7136</v>
      </c>
      <c r="N45" s="13">
        <f>+'International Tourist M.'!Z67</f>
        <v>9551</v>
      </c>
      <c r="O45" s="205">
        <f t="shared" si="21"/>
        <v>22.385955920041003</v>
      </c>
      <c r="P45" s="205">
        <f t="shared" si="22"/>
        <v>33.84248878923767</v>
      </c>
      <c r="Q45" s="13">
        <f>+'International Tourist M.'!AD124</f>
        <v>383</v>
      </c>
      <c r="R45" s="13">
        <f>+'International Tourist M.'!AE124</f>
        <v>149</v>
      </c>
      <c r="S45" s="13">
        <f>+'International Tourist M.'!AF124</f>
        <v>425</v>
      </c>
      <c r="T45" s="205">
        <f t="shared" si="23"/>
        <v>10.966057441253264</v>
      </c>
      <c r="U45" s="205">
        <f t="shared" si="24"/>
        <v>185.23489932885906</v>
      </c>
    </row>
    <row r="46" spans="1:23" ht="21" x14ac:dyDescent="0.6">
      <c r="A46" s="48" t="s">
        <v>106</v>
      </c>
      <c r="B46" s="13">
        <f>+'International Tourist M.'!U182</f>
        <v>18751</v>
      </c>
      <c r="C46" s="13">
        <f>+'International Tourist M.'!V182</f>
        <v>19294</v>
      </c>
      <c r="D46" s="13">
        <f>+'International Tourist M.'!W182</f>
        <v>29163</v>
      </c>
      <c r="E46" s="205">
        <f t="shared" si="17"/>
        <v>55.52770518905659</v>
      </c>
      <c r="F46" s="205">
        <f t="shared" si="18"/>
        <v>51.150616772053489</v>
      </c>
      <c r="G46" s="13">
        <f>+'International Tourist M.'!F144</f>
        <v>1252</v>
      </c>
      <c r="H46" s="13">
        <f>+'International Tourist M.'!G144</f>
        <v>651</v>
      </c>
      <c r="I46" s="13">
        <f>+'International Tourist M.'!H144</f>
        <v>1246</v>
      </c>
      <c r="J46" s="205">
        <f t="shared" si="19"/>
        <v>-0.47923322683706071</v>
      </c>
      <c r="K46" s="205">
        <f t="shared" si="20"/>
        <v>91.397849462365585</v>
      </c>
      <c r="L46" s="13">
        <f>+'International Tourist M.'!X68</f>
        <v>8136</v>
      </c>
      <c r="M46" s="13">
        <f>+'International Tourist M.'!Y68</f>
        <v>10143</v>
      </c>
      <c r="N46" s="13">
        <f>+'International Tourist M.'!Z68</f>
        <v>9647</v>
      </c>
      <c r="O46" s="205">
        <f t="shared" si="21"/>
        <v>18.571779744346113</v>
      </c>
      <c r="P46" s="205">
        <f t="shared" si="22"/>
        <v>-4.8900719708173126</v>
      </c>
      <c r="Q46" s="13">
        <f>+'International Tourist M.'!AD125</f>
        <v>83</v>
      </c>
      <c r="R46" s="13">
        <f>+'International Tourist M.'!AE125</f>
        <v>456</v>
      </c>
      <c r="S46" s="13">
        <f>+'International Tourist M.'!AF125</f>
        <v>108</v>
      </c>
      <c r="T46" s="205">
        <f t="shared" si="23"/>
        <v>30.120481927710845</v>
      </c>
      <c r="U46" s="205">
        <f t="shared" si="24"/>
        <v>-76.31578947368422</v>
      </c>
    </row>
    <row r="47" spans="1:23" ht="21" x14ac:dyDescent="0.6">
      <c r="A47" s="48" t="s">
        <v>107</v>
      </c>
      <c r="B47" s="13">
        <f>+'International Tourist M.'!U183</f>
        <v>33409</v>
      </c>
      <c r="C47" s="13">
        <f>+'International Tourist M.'!V183</f>
        <v>41893</v>
      </c>
      <c r="D47" s="13">
        <f>+'International Tourist M.'!W183</f>
        <v>46153</v>
      </c>
      <c r="E47" s="205">
        <f t="shared" si="17"/>
        <v>38.145409919482773</v>
      </c>
      <c r="F47" s="205">
        <f t="shared" si="18"/>
        <v>10.168763277874584</v>
      </c>
      <c r="G47" s="13">
        <f>+'International Tourist M.'!F145</f>
        <v>1284</v>
      </c>
      <c r="H47" s="13">
        <f>+'International Tourist M.'!G145</f>
        <v>657</v>
      </c>
      <c r="I47" s="13">
        <f>+'International Tourist M.'!H145</f>
        <v>1237</v>
      </c>
      <c r="J47" s="205">
        <f t="shared" si="19"/>
        <v>-3.6604361370716507</v>
      </c>
      <c r="K47" s="205">
        <f t="shared" si="20"/>
        <v>88.280060882800598</v>
      </c>
      <c r="L47" s="13">
        <f>+'International Tourist M.'!X69</f>
        <v>6724</v>
      </c>
      <c r="M47" s="13">
        <f>+'International Tourist M.'!Y69</f>
        <v>6114</v>
      </c>
      <c r="N47" s="13">
        <f>+'International Tourist M.'!Z69</f>
        <v>8150</v>
      </c>
      <c r="O47" s="205">
        <f t="shared" si="21"/>
        <v>21.207614515169542</v>
      </c>
      <c r="P47" s="205">
        <f t="shared" si="22"/>
        <v>33.3006215243703</v>
      </c>
      <c r="Q47" s="13">
        <f>+'International Tourist M.'!AD126</f>
        <v>536</v>
      </c>
      <c r="R47" s="13">
        <f>+'International Tourist M.'!AE126</f>
        <v>61</v>
      </c>
      <c r="S47" s="13">
        <f>+'International Tourist M.'!AF126</f>
        <v>26</v>
      </c>
      <c r="T47" s="205">
        <f t="shared" si="23"/>
        <v>-95.149253731343293</v>
      </c>
      <c r="U47" s="205">
        <f t="shared" si="24"/>
        <v>-57.377049180327866</v>
      </c>
    </row>
    <row r="48" spans="1:23" ht="21" x14ac:dyDescent="0.6">
      <c r="A48" s="48" t="s">
        <v>108</v>
      </c>
      <c r="B48" s="13">
        <f>+'International Tourist M.'!U184</f>
        <v>35499</v>
      </c>
      <c r="C48" s="13">
        <f>+'International Tourist M.'!V184</f>
        <v>45108</v>
      </c>
      <c r="D48" s="13">
        <f>+'International Tourist M.'!W184</f>
        <v>47122</v>
      </c>
      <c r="E48" s="205">
        <f t="shared" si="17"/>
        <v>32.741767373728834</v>
      </c>
      <c r="F48" s="205">
        <f t="shared" si="18"/>
        <v>4.4648399397002745</v>
      </c>
      <c r="G48" s="13">
        <f>+'International Tourist M.'!F146</f>
        <v>1142</v>
      </c>
      <c r="H48" s="13">
        <f>+'International Tourist M.'!G146</f>
        <v>1485</v>
      </c>
      <c r="I48" s="13">
        <f>+'International Tourist M.'!H146</f>
        <v>750</v>
      </c>
      <c r="J48" s="205">
        <f t="shared" si="19"/>
        <v>-34.325744308231172</v>
      </c>
      <c r="K48" s="205">
        <f t="shared" si="20"/>
        <v>-49.494949494949495</v>
      </c>
      <c r="L48" s="13">
        <f>+'International Tourist M.'!X70</f>
        <v>7235</v>
      </c>
      <c r="M48" s="13">
        <f>+'International Tourist M.'!Y70</f>
        <v>9943</v>
      </c>
      <c r="N48" s="13">
        <f>+'International Tourist M.'!Z70</f>
        <v>8367</v>
      </c>
      <c r="O48" s="205">
        <f t="shared" si="21"/>
        <v>15.646164478230823</v>
      </c>
      <c r="P48" s="205">
        <f t="shared" si="22"/>
        <v>-15.850346977773308</v>
      </c>
      <c r="Q48" s="13">
        <f>+'International Tourist M.'!AD127</f>
        <v>183</v>
      </c>
      <c r="R48" s="13">
        <f>+'International Tourist M.'!AE127</f>
        <v>150</v>
      </c>
      <c r="S48" s="13">
        <f>+'International Tourist M.'!AF127</f>
        <v>217</v>
      </c>
      <c r="T48" s="205">
        <f t="shared" si="23"/>
        <v>18.579234972677597</v>
      </c>
      <c r="U48" s="205">
        <f t="shared" si="24"/>
        <v>44.666666666666664</v>
      </c>
    </row>
    <row r="49" spans="1:23" ht="21" x14ac:dyDescent="0.6">
      <c r="A49" s="48" t="s">
        <v>109</v>
      </c>
      <c r="B49" s="13">
        <f>+'International Tourist M.'!U185</f>
        <v>17936</v>
      </c>
      <c r="C49" s="13">
        <f>+'International Tourist M.'!V185</f>
        <v>29129</v>
      </c>
      <c r="D49" s="13">
        <f>+'International Tourist M.'!W185</f>
        <v>32175</v>
      </c>
      <c r="E49" s="205">
        <f t="shared" si="17"/>
        <v>79.387823371989299</v>
      </c>
      <c r="F49" s="205">
        <f t="shared" si="18"/>
        <v>10.456932953414123</v>
      </c>
      <c r="G49" s="13">
        <f>+'International Tourist M.'!F147</f>
        <v>765</v>
      </c>
      <c r="H49" s="13">
        <f>+'International Tourist M.'!G147</f>
        <v>885</v>
      </c>
      <c r="I49" s="13">
        <f>+'International Tourist M.'!H147</f>
        <v>963</v>
      </c>
      <c r="J49" s="205">
        <f t="shared" si="19"/>
        <v>25.882352941176475</v>
      </c>
      <c r="K49" s="205">
        <f t="shared" si="20"/>
        <v>8.8135593220338979</v>
      </c>
      <c r="L49" s="13">
        <f>+'International Tourist M.'!X71</f>
        <v>7158</v>
      </c>
      <c r="M49" s="13">
        <f>+'International Tourist M.'!Y71</f>
        <v>9583</v>
      </c>
      <c r="N49" s="13">
        <f>+'International Tourist M.'!Z71</f>
        <v>8037</v>
      </c>
      <c r="O49" s="205">
        <f t="shared" si="21"/>
        <v>12.279966471081307</v>
      </c>
      <c r="P49" s="205">
        <f t="shared" si="22"/>
        <v>-16.13273505165397</v>
      </c>
      <c r="Q49" s="13">
        <f>+'International Tourist M.'!AD128</f>
        <v>716</v>
      </c>
      <c r="R49" s="13">
        <f>+'International Tourist M.'!AE128</f>
        <v>310</v>
      </c>
      <c r="S49" s="13">
        <f>+'International Tourist M.'!AF128</f>
        <v>108</v>
      </c>
      <c r="T49" s="205">
        <f t="shared" si="23"/>
        <v>-84.916201117318437</v>
      </c>
      <c r="U49" s="205">
        <f t="shared" si="24"/>
        <v>-65.161290322580641</v>
      </c>
    </row>
    <row r="50" spans="1:23" ht="21" x14ac:dyDescent="0.6">
      <c r="A50" s="48" t="s">
        <v>125</v>
      </c>
      <c r="B50" s="13">
        <f>+'International Tourist M.'!U186</f>
        <v>6269</v>
      </c>
      <c r="C50" s="13">
        <f>+'International Tourist M.'!V186</f>
        <v>14276</v>
      </c>
      <c r="D50" s="13">
        <f>+'International Tourist M.'!W186</f>
        <v>18320</v>
      </c>
      <c r="E50" s="205">
        <f t="shared" si="17"/>
        <v>192.23161588770139</v>
      </c>
      <c r="F50" s="205">
        <f t="shared" si="18"/>
        <v>28.327262538526199</v>
      </c>
      <c r="G50" s="13">
        <f>+'International Tourist M.'!F148</f>
        <v>974</v>
      </c>
      <c r="H50" s="13">
        <f>+'International Tourist M.'!G148</f>
        <v>577</v>
      </c>
      <c r="I50" s="13">
        <f>+'International Tourist M.'!H148</f>
        <v>924</v>
      </c>
      <c r="J50" s="205">
        <f t="shared" si="19"/>
        <v>-5.1334702258726894</v>
      </c>
      <c r="K50" s="205">
        <f t="shared" si="20"/>
        <v>60.13864818024264</v>
      </c>
      <c r="L50" s="13">
        <f>+'International Tourist M.'!X72</f>
        <v>4994</v>
      </c>
      <c r="M50" s="13">
        <f>+'International Tourist M.'!Y72</f>
        <v>8012</v>
      </c>
      <c r="N50" s="13">
        <f>+'International Tourist M.'!Z72</f>
        <v>9481</v>
      </c>
      <c r="O50" s="205">
        <f t="shared" si="21"/>
        <v>89.847817380857038</v>
      </c>
      <c r="P50" s="205">
        <f t="shared" si="22"/>
        <v>18.334997503744383</v>
      </c>
      <c r="Q50" s="13">
        <f>+'International Tourist M.'!AD129</f>
        <v>144</v>
      </c>
      <c r="R50" s="13">
        <f>+'International Tourist M.'!AE129</f>
        <v>396</v>
      </c>
      <c r="S50" s="13">
        <f>+'International Tourist M.'!AF129</f>
        <v>108</v>
      </c>
      <c r="T50" s="205">
        <f t="shared" si="23"/>
        <v>-25</v>
      </c>
      <c r="U50" s="205">
        <f t="shared" si="24"/>
        <v>-72.727272727272734</v>
      </c>
    </row>
    <row r="51" spans="1:23" ht="21" x14ac:dyDescent="0.6">
      <c r="A51" s="48" t="s">
        <v>110</v>
      </c>
      <c r="B51" s="13">
        <f>+'International Tourist M.'!U187</f>
        <v>7064</v>
      </c>
      <c r="C51" s="13">
        <f>+'International Tourist M.'!V187</f>
        <v>8760</v>
      </c>
      <c r="D51" s="13">
        <f>+'International Tourist M.'!W187</f>
        <v>14756</v>
      </c>
      <c r="E51" s="205">
        <f t="shared" si="17"/>
        <v>108.89014722536807</v>
      </c>
      <c r="F51" s="205">
        <f t="shared" si="18"/>
        <v>68.447488584474883</v>
      </c>
      <c r="G51" s="13">
        <f>+'International Tourist M.'!F149</f>
        <v>873</v>
      </c>
      <c r="H51" s="13">
        <f>+'International Tourist M.'!G149</f>
        <v>760</v>
      </c>
      <c r="I51" s="13">
        <f>+'International Tourist M.'!H149</f>
        <v>835</v>
      </c>
      <c r="J51" s="205">
        <f t="shared" si="19"/>
        <v>-4.3528064146620844</v>
      </c>
      <c r="K51" s="205">
        <f t="shared" si="20"/>
        <v>9.8684210526315788</v>
      </c>
      <c r="L51" s="13">
        <f>+'International Tourist M.'!X73</f>
        <v>5839</v>
      </c>
      <c r="M51" s="13">
        <f>+'International Tourist M.'!Y73</f>
        <v>7925</v>
      </c>
      <c r="N51" s="13">
        <f>+'International Tourist M.'!Z73</f>
        <v>6917</v>
      </c>
      <c r="O51" s="205">
        <f t="shared" si="21"/>
        <v>18.462065422161327</v>
      </c>
      <c r="P51" s="205">
        <f t="shared" si="22"/>
        <v>-12.719242902208203</v>
      </c>
      <c r="Q51" s="13">
        <f>+'International Tourist M.'!AD130</f>
        <v>228</v>
      </c>
      <c r="R51" s="13">
        <f>+'International Tourist M.'!AE130</f>
        <v>429</v>
      </c>
      <c r="S51" s="13">
        <f>+'International Tourist M.'!AF130</f>
        <v>265</v>
      </c>
      <c r="T51" s="205">
        <f t="shared" si="23"/>
        <v>16.228070175438596</v>
      </c>
      <c r="U51" s="205">
        <f t="shared" si="24"/>
        <v>-38.228438228438229</v>
      </c>
    </row>
    <row r="52" spans="1:23" ht="21" x14ac:dyDescent="0.6">
      <c r="A52" s="48" t="s">
        <v>111</v>
      </c>
      <c r="B52" s="13">
        <f>+'International Tourist M.'!U188</f>
        <v>7254</v>
      </c>
      <c r="C52" s="13">
        <f>+'International Tourist M.'!V188</f>
        <v>7566</v>
      </c>
      <c r="D52" s="13">
        <f>+'International Tourist M.'!W188</f>
        <v>13957</v>
      </c>
      <c r="E52" s="205">
        <f t="shared" si="17"/>
        <v>92.404190791287562</v>
      </c>
      <c r="F52" s="205">
        <f t="shared" si="18"/>
        <v>84.4699973565953</v>
      </c>
      <c r="G52" s="13">
        <f>+'International Tourist M.'!F150</f>
        <v>1037</v>
      </c>
      <c r="H52" s="13">
        <f>+'International Tourist M.'!G150</f>
        <v>1156</v>
      </c>
      <c r="I52" s="13">
        <f>+'International Tourist M.'!H150</f>
        <v>1214</v>
      </c>
      <c r="J52" s="205">
        <f t="shared" si="19"/>
        <v>17.068466730954675</v>
      </c>
      <c r="K52" s="205">
        <f t="shared" si="20"/>
        <v>5.0173010380622838</v>
      </c>
      <c r="L52" s="13">
        <f>+'International Tourist M.'!X74</f>
        <v>6110</v>
      </c>
      <c r="M52" s="13">
        <f>+'International Tourist M.'!Y74</f>
        <v>8625</v>
      </c>
      <c r="N52" s="13">
        <f>+'International Tourist M.'!Z74</f>
        <v>8597</v>
      </c>
      <c r="O52" s="205">
        <f t="shared" si="21"/>
        <v>40.703764320785595</v>
      </c>
      <c r="P52" s="205">
        <f t="shared" si="22"/>
        <v>-0.32463768115942027</v>
      </c>
      <c r="Q52" s="13">
        <f>+'International Tourist M.'!AD131</f>
        <v>176</v>
      </c>
      <c r="R52" s="13">
        <f>+'International Tourist M.'!AE131</f>
        <v>202</v>
      </c>
      <c r="S52" s="13">
        <f>+'International Tourist M.'!AF131</f>
        <v>190</v>
      </c>
      <c r="T52" s="205">
        <f t="shared" si="23"/>
        <v>7.9545454545454541</v>
      </c>
      <c r="U52" s="205">
        <f t="shared" si="24"/>
        <v>-5.9405940594059405</v>
      </c>
    </row>
    <row r="53" spans="1:23" ht="21" x14ac:dyDescent="0.6">
      <c r="A53" s="48" t="s">
        <v>112</v>
      </c>
      <c r="B53" s="13">
        <f>+'International Tourist M.'!U189</f>
        <v>9167</v>
      </c>
      <c r="C53" s="13">
        <f>+'International Tourist M.'!V189</f>
        <v>8822</v>
      </c>
      <c r="D53" s="13">
        <f>+'International Tourist M.'!W189</f>
        <v>4026</v>
      </c>
      <c r="E53" s="205">
        <f t="shared" si="17"/>
        <v>-56.081597032835177</v>
      </c>
      <c r="F53" s="205">
        <f t="shared" si="18"/>
        <v>-54.364089775561098</v>
      </c>
      <c r="G53" s="13">
        <f>+'International Tourist M.'!F151</f>
        <v>495</v>
      </c>
      <c r="H53" s="13">
        <f>+'International Tourist M.'!G151</f>
        <v>691</v>
      </c>
      <c r="I53" s="13">
        <f>+'International Tourist M.'!H151</f>
        <v>262</v>
      </c>
      <c r="J53" s="205">
        <f t="shared" si="19"/>
        <v>-47.070707070707066</v>
      </c>
      <c r="K53" s="205">
        <f t="shared" si="20"/>
        <v>-62.08393632416788</v>
      </c>
      <c r="L53" s="13">
        <f>+'International Tourist M.'!X75</f>
        <v>5787</v>
      </c>
      <c r="M53" s="13">
        <f>+'International Tourist M.'!Y75</f>
        <v>7421</v>
      </c>
      <c r="N53" s="13">
        <f>+'International Tourist M.'!Z75</f>
        <v>2240</v>
      </c>
      <c r="O53" s="205">
        <f t="shared" si="21"/>
        <v>-61.292552272334547</v>
      </c>
      <c r="P53" s="205">
        <f t="shared" si="22"/>
        <v>-69.815388761622415</v>
      </c>
      <c r="Q53" s="13">
        <f>+'International Tourist M.'!AD132</f>
        <v>124</v>
      </c>
      <c r="R53" s="13">
        <f>+'International Tourist M.'!AE132</f>
        <v>294</v>
      </c>
      <c r="S53" s="13">
        <f>+'International Tourist M.'!AF132</f>
        <v>2</v>
      </c>
      <c r="T53" s="205">
        <f t="shared" si="23"/>
        <v>-98.387096774193552</v>
      </c>
      <c r="U53" s="205">
        <f t="shared" si="24"/>
        <v>-99.319727891156461</v>
      </c>
      <c r="W53" s="93">
        <f>+D53+I53+N53+S53</f>
        <v>6530</v>
      </c>
    </row>
    <row r="54" spans="1:23" ht="21" x14ac:dyDescent="0.6">
      <c r="A54" s="48" t="s">
        <v>113</v>
      </c>
      <c r="B54" s="14">
        <f>SUM(B42:B53)</f>
        <v>186760</v>
      </c>
      <c r="C54" s="14">
        <f>SUM(C42:C53)</f>
        <v>224197</v>
      </c>
      <c r="D54" s="14">
        <f>SUM(D42:D53)</f>
        <v>273745</v>
      </c>
      <c r="E54" s="205">
        <f t="shared" si="17"/>
        <v>46.575819233240523</v>
      </c>
      <c r="F54" s="205">
        <f t="shared" si="18"/>
        <v>22.100206514806175</v>
      </c>
      <c r="G54" s="14">
        <f>SUM(G42:G53)</f>
        <v>11201</v>
      </c>
      <c r="H54" s="14">
        <f>SUM(H42:H53)</f>
        <v>10137</v>
      </c>
      <c r="I54" s="14">
        <f>SUM(I42:I53)</f>
        <v>11235</v>
      </c>
      <c r="J54" s="205">
        <f t="shared" si="19"/>
        <v>0.30354432639942863</v>
      </c>
      <c r="K54" s="205">
        <f t="shared" si="20"/>
        <v>10.831606984314886</v>
      </c>
      <c r="L54" s="14">
        <f>SUM(L42:L53)</f>
        <v>80157</v>
      </c>
      <c r="M54" s="14">
        <f>SUM(M42:M53)</f>
        <v>95650</v>
      </c>
      <c r="N54" s="14">
        <f>SUM(N42:N53)</f>
        <v>97286</v>
      </c>
      <c r="O54" s="205">
        <f t="shared" si="21"/>
        <v>21.369312723779583</v>
      </c>
      <c r="P54" s="205">
        <f t="shared" si="22"/>
        <v>1.7104025091479351</v>
      </c>
      <c r="Q54" s="14">
        <f>SUM(Q42:Q53)</f>
        <v>4047</v>
      </c>
      <c r="R54" s="14">
        <f>SUM(R42:R53)</f>
        <v>3694</v>
      </c>
      <c r="S54" s="14">
        <f>SUM(S42:S53)</f>
        <v>2187</v>
      </c>
      <c r="T54" s="205">
        <f t="shared" si="23"/>
        <v>-45.959970348406223</v>
      </c>
      <c r="U54" s="205">
        <f t="shared" si="24"/>
        <v>-40.795885219274496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290" t="s">
        <v>101</v>
      </c>
      <c r="B58" s="305" t="s">
        <v>74</v>
      </c>
      <c r="C58" s="305"/>
      <c r="D58" s="306"/>
      <c r="E58" s="77" t="s">
        <v>147</v>
      </c>
      <c r="F58" s="77" t="s">
        <v>147</v>
      </c>
      <c r="G58" s="305" t="s">
        <v>38</v>
      </c>
      <c r="H58" s="305"/>
      <c r="I58" s="306"/>
      <c r="J58" s="77" t="s">
        <v>147</v>
      </c>
      <c r="K58" s="77" t="s">
        <v>147</v>
      </c>
      <c r="L58" s="305" t="s">
        <v>44</v>
      </c>
      <c r="M58" s="305"/>
      <c r="N58" s="306"/>
      <c r="O58" s="77" t="s">
        <v>147</v>
      </c>
      <c r="P58" s="77" t="s">
        <v>147</v>
      </c>
      <c r="Q58" s="305" t="s">
        <v>47</v>
      </c>
      <c r="R58" s="305"/>
      <c r="S58" s="306"/>
      <c r="T58" s="77" t="s">
        <v>147</v>
      </c>
      <c r="U58" s="77" t="s">
        <v>147</v>
      </c>
    </row>
    <row r="59" spans="1:23" ht="20.399999999999999" x14ac:dyDescent="0.55000000000000004">
      <c r="A59" s="291"/>
      <c r="B59" s="35">
        <v>2015</v>
      </c>
      <c r="C59" s="35">
        <v>2016</v>
      </c>
      <c r="D59" s="35">
        <v>2017</v>
      </c>
      <c r="E59" s="10" t="s">
        <v>341</v>
      </c>
      <c r="F59" s="10" t="s">
        <v>342</v>
      </c>
      <c r="G59" s="35">
        <v>2015</v>
      </c>
      <c r="H59" s="35">
        <v>2016</v>
      </c>
      <c r="I59" s="35">
        <v>2017</v>
      </c>
      <c r="J59" s="10" t="s">
        <v>341</v>
      </c>
      <c r="K59" s="10" t="s">
        <v>342</v>
      </c>
      <c r="L59" s="35">
        <v>2015</v>
      </c>
      <c r="M59" s="35">
        <v>2016</v>
      </c>
      <c r="N59" s="35">
        <v>2017</v>
      </c>
      <c r="O59" s="10" t="s">
        <v>341</v>
      </c>
      <c r="P59" s="10" t="s">
        <v>342</v>
      </c>
      <c r="Q59" s="35">
        <v>2015</v>
      </c>
      <c r="R59" s="35">
        <v>2016</v>
      </c>
      <c r="S59" s="35">
        <v>2017</v>
      </c>
      <c r="T59" s="10" t="s">
        <v>341</v>
      </c>
      <c r="U59" s="10" t="s">
        <v>342</v>
      </c>
    </row>
    <row r="60" spans="1:23" ht="21" x14ac:dyDescent="0.6">
      <c r="A60" s="47" t="s">
        <v>102</v>
      </c>
      <c r="B60" s="13">
        <f>+'International Tourist M.'!O83</f>
        <v>107</v>
      </c>
      <c r="C60" s="13">
        <f>+'International Tourist M.'!P83</f>
        <v>20</v>
      </c>
      <c r="D60" s="13">
        <f>+'International Tourist M.'!Q83</f>
        <v>21</v>
      </c>
      <c r="E60" s="205">
        <f>(D60-B60)/B60*100</f>
        <v>-80.373831775700936</v>
      </c>
      <c r="F60" s="205">
        <f>(E60-C60)/C60*100</f>
        <v>-501.86915887850472</v>
      </c>
      <c r="G60" s="13">
        <f>+'International Tourist M.'!L159</f>
        <v>371</v>
      </c>
      <c r="H60" s="13">
        <f>+'International Tourist M.'!M159</f>
        <v>445</v>
      </c>
      <c r="I60" s="13">
        <f>+'International Tourist M.'!N159</f>
        <v>382</v>
      </c>
      <c r="J60" s="205">
        <f>(I60-G60)/G60*100</f>
        <v>2.9649595687331538</v>
      </c>
      <c r="K60" s="205">
        <f>(I60-H60)/H60*100</f>
        <v>-14.157303370786517</v>
      </c>
      <c r="L60" s="13">
        <f>+'International Tourist M.'!L102</f>
        <v>6</v>
      </c>
      <c r="M60" s="13">
        <f>+'International Tourist M.'!M102</f>
        <v>14</v>
      </c>
      <c r="N60" s="13">
        <f>+'International Tourist M.'!N102</f>
        <v>25</v>
      </c>
      <c r="O60" s="205">
        <f>(N60-L60)/L60*100</f>
        <v>316.66666666666663</v>
      </c>
      <c r="P60" s="205">
        <f>(N60-M60)/M60*100</f>
        <v>78.571428571428569</v>
      </c>
      <c r="Q60" s="13">
        <f>+'International Tourist M.'!O121</f>
        <v>163</v>
      </c>
      <c r="R60" s="13">
        <f>+'International Tourist M.'!P121</f>
        <v>146</v>
      </c>
      <c r="S60" s="13">
        <f>+'International Tourist M.'!Q121</f>
        <v>312</v>
      </c>
      <c r="T60" s="205">
        <f>(S60-Q60)/Q60*100</f>
        <v>91.411042944785279</v>
      </c>
      <c r="U60" s="205">
        <f>(S60-R60)/R60*100</f>
        <v>113.69863013698631</v>
      </c>
    </row>
    <row r="61" spans="1:23" ht="21" x14ac:dyDescent="0.6">
      <c r="A61" s="48" t="s">
        <v>103</v>
      </c>
      <c r="B61" s="13">
        <f>+'International Tourist M.'!O84</f>
        <v>93</v>
      </c>
      <c r="C61" s="13">
        <f>+'International Tourist M.'!P84</f>
        <v>11</v>
      </c>
      <c r="D61" s="13">
        <f>+'International Tourist M.'!Q84</f>
        <v>9</v>
      </c>
      <c r="E61" s="205">
        <f t="shared" ref="E61:F72" si="25">(D61-B61)/B61*100</f>
        <v>-90.322580645161281</v>
      </c>
      <c r="F61" s="205">
        <f t="shared" si="25"/>
        <v>-921.11436950146629</v>
      </c>
      <c r="G61" s="13">
        <f>+'International Tourist M.'!L160</f>
        <v>524</v>
      </c>
      <c r="H61" s="13">
        <f>+'International Tourist M.'!M160</f>
        <v>547</v>
      </c>
      <c r="I61" s="13">
        <f>+'International Tourist M.'!N160</f>
        <v>326</v>
      </c>
      <c r="J61" s="205">
        <f>(I61-G61)/G61*100</f>
        <v>-37.786259541984734</v>
      </c>
      <c r="K61" s="205">
        <f>(I61-H61)/H61*100</f>
        <v>-40.402193784277877</v>
      </c>
      <c r="L61" s="13">
        <f>+'International Tourist M.'!L103</f>
        <v>102</v>
      </c>
      <c r="M61" s="13">
        <f>+'International Tourist M.'!M103</f>
        <v>126</v>
      </c>
      <c r="N61" s="13">
        <f>+'International Tourist M.'!N103</f>
        <v>8</v>
      </c>
      <c r="O61" s="205">
        <f>(N61-L61)/L61*100</f>
        <v>-92.156862745098039</v>
      </c>
      <c r="P61" s="205">
        <f>(N61-M61)/M61*100</f>
        <v>-93.650793650793645</v>
      </c>
      <c r="Q61" s="13">
        <f>+'International Tourist M.'!O122</f>
        <v>40</v>
      </c>
      <c r="R61" s="13">
        <f>+'International Tourist M.'!P122</f>
        <v>275</v>
      </c>
      <c r="S61" s="13">
        <f>+'International Tourist M.'!Q122</f>
        <v>227</v>
      </c>
      <c r="T61" s="205">
        <f>(S61-Q61)/Q61*100</f>
        <v>467.5</v>
      </c>
      <c r="U61" s="205">
        <f>(S61-R61)/R61*100</f>
        <v>-17.454545454545457</v>
      </c>
    </row>
    <row r="62" spans="1:23" ht="21" x14ac:dyDescent="0.6">
      <c r="A62" s="48" t="s">
        <v>104</v>
      </c>
      <c r="B62" s="13">
        <f>+'International Tourist M.'!O85</f>
        <v>32</v>
      </c>
      <c r="C62" s="13">
        <f>+'International Tourist M.'!P85</f>
        <v>27</v>
      </c>
      <c r="D62" s="13">
        <f>+'International Tourist M.'!Q85</f>
        <v>0</v>
      </c>
      <c r="E62" s="205">
        <f t="shared" si="25"/>
        <v>-100</v>
      </c>
      <c r="F62" s="205">
        <f t="shared" si="25"/>
        <v>-470.37037037037032</v>
      </c>
      <c r="G62" s="13">
        <f>+'International Tourist M.'!L161</f>
        <v>657</v>
      </c>
      <c r="H62" s="13">
        <f>+'International Tourist M.'!M161</f>
        <v>694</v>
      </c>
      <c r="I62" s="13">
        <f>+'International Tourist M.'!N161</f>
        <v>406</v>
      </c>
      <c r="J62" s="205">
        <f t="shared" ref="J62:J72" si="26">(I62-G62)/G62*100</f>
        <v>-38.203957382039569</v>
      </c>
      <c r="K62" s="205">
        <f t="shared" ref="K62:K72" si="27">(I62-H62)/H62*100</f>
        <v>-41.498559077809801</v>
      </c>
      <c r="L62" s="13">
        <f>+'International Tourist M.'!L104</f>
        <v>0</v>
      </c>
      <c r="M62" s="13">
        <f>+'International Tourist M.'!M104</f>
        <v>47</v>
      </c>
      <c r="N62" s="13">
        <f>+'International Tourist M.'!N104</f>
        <v>63</v>
      </c>
      <c r="O62" s="205" t="e">
        <f t="shared" ref="O62:O72" si="28">(N62-L62)/L62*100</f>
        <v>#DIV/0!</v>
      </c>
      <c r="P62" s="205">
        <f t="shared" ref="P62:P72" si="29">(N62-M62)/M62*100</f>
        <v>34.042553191489361</v>
      </c>
      <c r="Q62" s="13">
        <f>+'International Tourist M.'!O123</f>
        <v>67</v>
      </c>
      <c r="R62" s="13">
        <f>+'International Tourist M.'!P123</f>
        <v>49</v>
      </c>
      <c r="S62" s="13">
        <f>+'International Tourist M.'!Q123</f>
        <v>204</v>
      </c>
      <c r="T62" s="205">
        <f t="shared" ref="T62:T72" si="30">(S62-Q62)/Q62*100</f>
        <v>204.47761194029849</v>
      </c>
      <c r="U62" s="205">
        <f t="shared" ref="U62:U72" si="31">(S62-R62)/R62*100</f>
        <v>316.32653061224494</v>
      </c>
    </row>
    <row r="63" spans="1:23" ht="21" x14ac:dyDescent="0.6">
      <c r="A63" s="48" t="s">
        <v>105</v>
      </c>
      <c r="B63" s="13">
        <f>+'International Tourist M.'!O86</f>
        <v>12</v>
      </c>
      <c r="C63" s="13">
        <f>+'International Tourist M.'!P86</f>
        <v>15</v>
      </c>
      <c r="D63" s="13">
        <f>+'International Tourist M.'!Q86</f>
        <v>0</v>
      </c>
      <c r="E63" s="205">
        <f t="shared" si="25"/>
        <v>-100</v>
      </c>
      <c r="F63" s="205">
        <f t="shared" si="25"/>
        <v>-766.66666666666674</v>
      </c>
      <c r="G63" s="13">
        <f>+'International Tourist M.'!L162</f>
        <v>1094</v>
      </c>
      <c r="H63" s="13">
        <f>+'International Tourist M.'!M162</f>
        <v>904</v>
      </c>
      <c r="I63" s="13">
        <f>+'International Tourist M.'!N162</f>
        <v>639</v>
      </c>
      <c r="J63" s="205">
        <f t="shared" si="26"/>
        <v>-41.590493601462526</v>
      </c>
      <c r="K63" s="205">
        <f t="shared" si="27"/>
        <v>-29.314159292035395</v>
      </c>
      <c r="L63" s="13">
        <f>+'International Tourist M.'!L105</f>
        <v>43</v>
      </c>
      <c r="M63" s="13">
        <f>+'International Tourist M.'!M105</f>
        <v>95</v>
      </c>
      <c r="N63" s="13">
        <f>+'International Tourist M.'!N105</f>
        <v>36</v>
      </c>
      <c r="O63" s="205">
        <f t="shared" si="28"/>
        <v>-16.279069767441861</v>
      </c>
      <c r="P63" s="205">
        <f t="shared" si="29"/>
        <v>-62.10526315789474</v>
      </c>
      <c r="Q63" s="13">
        <f>+'International Tourist M.'!O124</f>
        <v>152</v>
      </c>
      <c r="R63" s="13">
        <f>+'International Tourist M.'!P124</f>
        <v>143</v>
      </c>
      <c r="S63" s="13">
        <f>+'International Tourist M.'!Q124</f>
        <v>80</v>
      </c>
      <c r="T63" s="205">
        <f t="shared" si="30"/>
        <v>-47.368421052631575</v>
      </c>
      <c r="U63" s="205">
        <f t="shared" si="31"/>
        <v>-44.05594405594406</v>
      </c>
    </row>
    <row r="64" spans="1:23" ht="21" x14ac:dyDescent="0.6">
      <c r="A64" s="48" t="s">
        <v>106</v>
      </c>
      <c r="B64" s="13">
        <f>+'International Tourist M.'!O87</f>
        <v>1</v>
      </c>
      <c r="C64" s="13">
        <f>+'International Tourist M.'!P87</f>
        <v>6</v>
      </c>
      <c r="D64" s="13">
        <f>+'International Tourist M.'!Q87</f>
        <v>6</v>
      </c>
      <c r="E64" s="205">
        <f t="shared" si="25"/>
        <v>500</v>
      </c>
      <c r="F64" s="205">
        <f t="shared" si="25"/>
        <v>8233.3333333333321</v>
      </c>
      <c r="G64" s="13">
        <f>+'International Tourist M.'!L163</f>
        <v>811</v>
      </c>
      <c r="H64" s="13">
        <f>+'International Tourist M.'!M163</f>
        <v>662</v>
      </c>
      <c r="I64" s="13">
        <f>+'International Tourist M.'!N163</f>
        <v>452</v>
      </c>
      <c r="J64" s="205">
        <f t="shared" si="26"/>
        <v>-44.266337854500613</v>
      </c>
      <c r="K64" s="205">
        <f t="shared" si="27"/>
        <v>-31.722054380664655</v>
      </c>
      <c r="L64" s="13">
        <f>+'International Tourist M.'!L106</f>
        <v>73</v>
      </c>
      <c r="M64" s="13">
        <f>+'International Tourist M.'!M106</f>
        <v>47</v>
      </c>
      <c r="N64" s="13">
        <f>+'International Tourist M.'!N106</f>
        <v>102</v>
      </c>
      <c r="O64" s="205">
        <f t="shared" si="28"/>
        <v>39.726027397260275</v>
      </c>
      <c r="P64" s="205">
        <f t="shared" si="29"/>
        <v>117.02127659574468</v>
      </c>
      <c r="Q64" s="13">
        <f>+'International Tourist M.'!O125</f>
        <v>17</v>
      </c>
      <c r="R64" s="13">
        <f>+'International Tourist M.'!P125</f>
        <v>131</v>
      </c>
      <c r="S64" s="13">
        <f>+'International Tourist M.'!Q125</f>
        <v>62</v>
      </c>
      <c r="T64" s="205">
        <f t="shared" si="30"/>
        <v>264.70588235294116</v>
      </c>
      <c r="U64" s="205">
        <f t="shared" si="31"/>
        <v>-52.671755725190842</v>
      </c>
    </row>
    <row r="65" spans="1:23" ht="21" x14ac:dyDescent="0.6">
      <c r="A65" s="48" t="s">
        <v>107</v>
      </c>
      <c r="B65" s="13">
        <f>+'International Tourist M.'!O88</f>
        <v>3</v>
      </c>
      <c r="C65" s="13">
        <f>+'International Tourist M.'!P88</f>
        <v>26</v>
      </c>
      <c r="D65" s="13">
        <f>+'International Tourist M.'!Q88</f>
        <v>6</v>
      </c>
      <c r="E65" s="205">
        <f t="shared" si="25"/>
        <v>100</v>
      </c>
      <c r="F65" s="205">
        <f t="shared" si="25"/>
        <v>284.61538461538464</v>
      </c>
      <c r="G65" s="13">
        <f>+'International Tourist M.'!L164</f>
        <v>689</v>
      </c>
      <c r="H65" s="13">
        <f>+'International Tourist M.'!M164</f>
        <v>628</v>
      </c>
      <c r="I65" s="13">
        <f>+'International Tourist M.'!N164</f>
        <v>537</v>
      </c>
      <c r="J65" s="205">
        <f t="shared" si="26"/>
        <v>-22.060957910014515</v>
      </c>
      <c r="K65" s="205">
        <f t="shared" si="27"/>
        <v>-14.490445859872612</v>
      </c>
      <c r="L65" s="13">
        <f>+'International Tourist M.'!L107</f>
        <v>161</v>
      </c>
      <c r="M65" s="13">
        <f>+'International Tourist M.'!M107</f>
        <v>85</v>
      </c>
      <c r="N65" s="13">
        <f>+'International Tourist M.'!N107</f>
        <v>42</v>
      </c>
      <c r="O65" s="205">
        <f t="shared" si="28"/>
        <v>-73.91304347826086</v>
      </c>
      <c r="P65" s="205">
        <f t="shared" si="29"/>
        <v>-50.588235294117645</v>
      </c>
      <c r="Q65" s="13">
        <f>+'International Tourist M.'!O126</f>
        <v>85</v>
      </c>
      <c r="R65" s="13">
        <f>+'International Tourist M.'!P126</f>
        <v>51</v>
      </c>
      <c r="S65" s="13">
        <f>+'International Tourist M.'!Q126</f>
        <v>61</v>
      </c>
      <c r="T65" s="205">
        <f t="shared" si="30"/>
        <v>-28.235294117647058</v>
      </c>
      <c r="U65" s="205">
        <f t="shared" si="31"/>
        <v>19.607843137254903</v>
      </c>
    </row>
    <row r="66" spans="1:23" ht="21" x14ac:dyDescent="0.6">
      <c r="A66" s="48" t="s">
        <v>108</v>
      </c>
      <c r="B66" s="13">
        <f>+'International Tourist M.'!O89</f>
        <v>11</v>
      </c>
      <c r="C66" s="13">
        <f>+'International Tourist M.'!P89</f>
        <v>8</v>
      </c>
      <c r="D66" s="13">
        <f>+'International Tourist M.'!Q89</f>
        <v>0</v>
      </c>
      <c r="E66" s="205">
        <f t="shared" si="25"/>
        <v>-100</v>
      </c>
      <c r="F66" s="205">
        <f t="shared" si="25"/>
        <v>-1350</v>
      </c>
      <c r="G66" s="13">
        <f>+'International Tourist M.'!L165</f>
        <v>512</v>
      </c>
      <c r="H66" s="13">
        <f>+'International Tourist M.'!M165</f>
        <v>713</v>
      </c>
      <c r="I66" s="13">
        <f>+'International Tourist M.'!N165</f>
        <v>332</v>
      </c>
      <c r="J66" s="205">
        <f t="shared" si="26"/>
        <v>-35.15625</v>
      </c>
      <c r="K66" s="205">
        <f t="shared" si="27"/>
        <v>-53.436185133239832</v>
      </c>
      <c r="L66" s="13">
        <f>+'International Tourist M.'!L108</f>
        <v>137</v>
      </c>
      <c r="M66" s="13">
        <f>+'International Tourist M.'!M108</f>
        <v>186</v>
      </c>
      <c r="N66" s="13">
        <f>+'International Tourist M.'!N108</f>
        <v>121</v>
      </c>
      <c r="O66" s="205">
        <f t="shared" si="28"/>
        <v>-11.678832116788321</v>
      </c>
      <c r="P66" s="205">
        <f t="shared" si="29"/>
        <v>-34.946236559139784</v>
      </c>
      <c r="Q66" s="13">
        <f>+'International Tourist M.'!O127</f>
        <v>136</v>
      </c>
      <c r="R66" s="13">
        <f>+'International Tourist M.'!P127</f>
        <v>482</v>
      </c>
      <c r="S66" s="13">
        <f>+'International Tourist M.'!Q127</f>
        <v>154</v>
      </c>
      <c r="T66" s="205">
        <f t="shared" si="30"/>
        <v>13.23529411764706</v>
      </c>
      <c r="U66" s="205">
        <f t="shared" si="31"/>
        <v>-68.049792531120332</v>
      </c>
    </row>
    <row r="67" spans="1:23" ht="21" x14ac:dyDescent="0.6">
      <c r="A67" s="48" t="s">
        <v>109</v>
      </c>
      <c r="B67" s="13">
        <f>+'International Tourist M.'!O90</f>
        <v>0</v>
      </c>
      <c r="C67" s="13">
        <f>+'International Tourist M.'!P90</f>
        <v>4</v>
      </c>
      <c r="D67" s="13">
        <f>+'International Tourist M.'!Q90</f>
        <v>5</v>
      </c>
      <c r="E67" s="205" t="e">
        <f t="shared" si="25"/>
        <v>#DIV/0!</v>
      </c>
      <c r="F67" s="205" t="e">
        <f t="shared" si="25"/>
        <v>#DIV/0!</v>
      </c>
      <c r="G67" s="13">
        <f>+'International Tourist M.'!L166</f>
        <v>413</v>
      </c>
      <c r="H67" s="13">
        <f>+'International Tourist M.'!M166</f>
        <v>442</v>
      </c>
      <c r="I67" s="13">
        <f>+'International Tourist M.'!N166</f>
        <v>391</v>
      </c>
      <c r="J67" s="205">
        <f t="shared" si="26"/>
        <v>-5.3268765133171918</v>
      </c>
      <c r="K67" s="205">
        <f t="shared" si="27"/>
        <v>-11.538461538461538</v>
      </c>
      <c r="L67" s="13">
        <f>+'International Tourist M.'!L109</f>
        <v>217</v>
      </c>
      <c r="M67" s="13">
        <f>+'International Tourist M.'!M109</f>
        <v>160</v>
      </c>
      <c r="N67" s="13">
        <f>+'International Tourist M.'!N109</f>
        <v>114</v>
      </c>
      <c r="O67" s="205">
        <f t="shared" si="28"/>
        <v>-47.465437788018434</v>
      </c>
      <c r="P67" s="205">
        <f t="shared" si="29"/>
        <v>-28.749999999999996</v>
      </c>
      <c r="Q67" s="13">
        <f>+'International Tourist M.'!O128</f>
        <v>224</v>
      </c>
      <c r="R67" s="13">
        <f>+'International Tourist M.'!P128</f>
        <v>296</v>
      </c>
      <c r="S67" s="13">
        <f>+'International Tourist M.'!Q128</f>
        <v>305</v>
      </c>
      <c r="T67" s="205">
        <f t="shared" si="30"/>
        <v>36.160714285714285</v>
      </c>
      <c r="U67" s="205">
        <f t="shared" si="31"/>
        <v>3.0405405405405408</v>
      </c>
    </row>
    <row r="68" spans="1:23" ht="21" x14ac:dyDescent="0.6">
      <c r="A68" s="48" t="s">
        <v>125</v>
      </c>
      <c r="B68" s="13">
        <f>+'International Tourist M.'!O91</f>
        <v>15</v>
      </c>
      <c r="C68" s="13">
        <f>+'International Tourist M.'!P91</f>
        <v>5</v>
      </c>
      <c r="D68" s="13">
        <f>+'International Tourist M.'!Q91</f>
        <v>21</v>
      </c>
      <c r="E68" s="205">
        <f t="shared" si="25"/>
        <v>40</v>
      </c>
      <c r="F68" s="205">
        <f t="shared" si="25"/>
        <v>700</v>
      </c>
      <c r="G68" s="13">
        <f>+'International Tourist M.'!L167</f>
        <v>810</v>
      </c>
      <c r="H68" s="13">
        <f>+'International Tourist M.'!M167</f>
        <v>741</v>
      </c>
      <c r="I68" s="13">
        <f>+'International Tourist M.'!N167</f>
        <v>637</v>
      </c>
      <c r="J68" s="205">
        <f t="shared" si="26"/>
        <v>-21.358024691358025</v>
      </c>
      <c r="K68" s="205">
        <f t="shared" si="27"/>
        <v>-14.035087719298245</v>
      </c>
      <c r="L68" s="13">
        <f>+'International Tourist M.'!L110</f>
        <v>14</v>
      </c>
      <c r="M68" s="13">
        <f>+'International Tourist M.'!M110</f>
        <v>198</v>
      </c>
      <c r="N68" s="13">
        <f>+'International Tourist M.'!N110</f>
        <v>96</v>
      </c>
      <c r="O68" s="205">
        <f t="shared" si="28"/>
        <v>585.71428571428567</v>
      </c>
      <c r="P68" s="205">
        <f t="shared" si="29"/>
        <v>-51.515151515151516</v>
      </c>
      <c r="Q68" s="13">
        <f>+'International Tourist M.'!O129</f>
        <v>227</v>
      </c>
      <c r="R68" s="13">
        <f>+'International Tourist M.'!P129</f>
        <v>85</v>
      </c>
      <c r="S68" s="13">
        <f>+'International Tourist M.'!Q129</f>
        <v>100</v>
      </c>
      <c r="T68" s="205">
        <f t="shared" si="30"/>
        <v>-55.947136563876654</v>
      </c>
      <c r="U68" s="205">
        <f t="shared" si="31"/>
        <v>17.647058823529413</v>
      </c>
    </row>
    <row r="69" spans="1:23" ht="21" x14ac:dyDescent="0.6">
      <c r="A69" s="48" t="s">
        <v>110</v>
      </c>
      <c r="B69" s="13">
        <f>+'International Tourist M.'!O92</f>
        <v>8</v>
      </c>
      <c r="C69" s="13">
        <f>+'International Tourist M.'!P92</f>
        <v>10</v>
      </c>
      <c r="D69" s="13">
        <f>+'International Tourist M.'!Q92</f>
        <v>0</v>
      </c>
      <c r="E69" s="205">
        <f t="shared" si="25"/>
        <v>-100</v>
      </c>
      <c r="F69" s="205">
        <f t="shared" si="25"/>
        <v>-1100</v>
      </c>
      <c r="G69" s="13">
        <f>+'International Tourist M.'!L168</f>
        <v>933</v>
      </c>
      <c r="H69" s="13">
        <f>+'International Tourist M.'!M168</f>
        <v>366</v>
      </c>
      <c r="I69" s="13">
        <f>+'International Tourist M.'!N168</f>
        <v>256</v>
      </c>
      <c r="J69" s="205">
        <f t="shared" si="26"/>
        <v>-72.561629153269024</v>
      </c>
      <c r="K69" s="205">
        <f t="shared" si="27"/>
        <v>-30.05464480874317</v>
      </c>
      <c r="L69" s="13">
        <f>+'International Tourist M.'!L111</f>
        <v>12</v>
      </c>
      <c r="M69" s="13">
        <f>+'International Tourist M.'!M111</f>
        <v>0</v>
      </c>
      <c r="N69" s="13">
        <f>+'International Tourist M.'!N111</f>
        <v>126</v>
      </c>
      <c r="O69" s="205">
        <f t="shared" si="28"/>
        <v>950</v>
      </c>
      <c r="P69" s="205" t="e">
        <f t="shared" si="29"/>
        <v>#DIV/0!</v>
      </c>
      <c r="Q69" s="13">
        <f>+'International Tourist M.'!O130</f>
        <v>261</v>
      </c>
      <c r="R69" s="13">
        <f>+'International Tourist M.'!P130</f>
        <v>189</v>
      </c>
      <c r="S69" s="13">
        <f>+'International Tourist M.'!Q130</f>
        <v>104</v>
      </c>
      <c r="T69" s="205">
        <f t="shared" si="30"/>
        <v>-60.153256704980841</v>
      </c>
      <c r="U69" s="205">
        <f t="shared" si="31"/>
        <v>-44.973544973544968</v>
      </c>
    </row>
    <row r="70" spans="1:23" ht="21" x14ac:dyDescent="0.6">
      <c r="A70" s="48" t="s">
        <v>111</v>
      </c>
      <c r="B70" s="13">
        <f>+'International Tourist M.'!O93</f>
        <v>0</v>
      </c>
      <c r="C70" s="13">
        <f>+'International Tourist M.'!P93</f>
        <v>3</v>
      </c>
      <c r="D70" s="13">
        <f>+'International Tourist M.'!Q93</f>
        <v>0</v>
      </c>
      <c r="E70" s="205" t="e">
        <f t="shared" si="25"/>
        <v>#DIV/0!</v>
      </c>
      <c r="F70" s="205" t="e">
        <f t="shared" si="25"/>
        <v>#DIV/0!</v>
      </c>
      <c r="G70" s="13">
        <f>+'International Tourist M.'!L169</f>
        <v>254</v>
      </c>
      <c r="H70" s="13">
        <f>+'International Tourist M.'!M169</f>
        <v>474</v>
      </c>
      <c r="I70" s="13">
        <f>+'International Tourist M.'!N169</f>
        <v>1260</v>
      </c>
      <c r="J70" s="205">
        <f t="shared" si="26"/>
        <v>396.06299212598424</v>
      </c>
      <c r="K70" s="205">
        <f t="shared" si="27"/>
        <v>165.82278481012656</v>
      </c>
      <c r="L70" s="13">
        <f>+'International Tourist M.'!L112</f>
        <v>102</v>
      </c>
      <c r="M70" s="13">
        <f>+'International Tourist M.'!M112</f>
        <v>4</v>
      </c>
      <c r="N70" s="13">
        <f>+'International Tourist M.'!N112</f>
        <v>81</v>
      </c>
      <c r="O70" s="205">
        <f t="shared" si="28"/>
        <v>-20.588235294117645</v>
      </c>
      <c r="P70" s="205">
        <f t="shared" si="29"/>
        <v>1925</v>
      </c>
      <c r="Q70" s="13">
        <f>+'International Tourist M.'!O131</f>
        <v>119</v>
      </c>
      <c r="R70" s="13">
        <f>+'International Tourist M.'!P131</f>
        <v>312</v>
      </c>
      <c r="S70" s="13">
        <f>+'International Tourist M.'!Q131</f>
        <v>86</v>
      </c>
      <c r="T70" s="205">
        <f t="shared" si="30"/>
        <v>-27.731092436974791</v>
      </c>
      <c r="U70" s="205">
        <f t="shared" si="31"/>
        <v>-72.435897435897431</v>
      </c>
    </row>
    <row r="71" spans="1:23" ht="21" x14ac:dyDescent="0.6">
      <c r="A71" s="48" t="s">
        <v>112</v>
      </c>
      <c r="B71" s="13">
        <f>+'International Tourist M.'!O94</f>
        <v>9</v>
      </c>
      <c r="C71" s="13">
        <f>+'International Tourist M.'!P94</f>
        <v>0</v>
      </c>
      <c r="D71" s="13">
        <f>+'International Tourist M.'!Q94</f>
        <v>26</v>
      </c>
      <c r="E71" s="205">
        <f t="shared" si="25"/>
        <v>188.88888888888889</v>
      </c>
      <c r="F71" s="205" t="e">
        <f t="shared" si="25"/>
        <v>#DIV/0!</v>
      </c>
      <c r="G71" s="13">
        <f>+'International Tourist M.'!L170</f>
        <v>689</v>
      </c>
      <c r="H71" s="13">
        <f>+'International Tourist M.'!M170</f>
        <v>596</v>
      </c>
      <c r="I71" s="13">
        <f>+'International Tourist M.'!N170</f>
        <v>147</v>
      </c>
      <c r="J71" s="205">
        <f t="shared" si="26"/>
        <v>-78.664731494920176</v>
      </c>
      <c r="K71" s="205">
        <f t="shared" si="27"/>
        <v>-75.335570469798668</v>
      </c>
      <c r="L71" s="13">
        <f>+'International Tourist M.'!L113</f>
        <v>141</v>
      </c>
      <c r="M71" s="13">
        <f>+'International Tourist M.'!M113</f>
        <v>37</v>
      </c>
      <c r="N71" s="13">
        <f>+'International Tourist M.'!N113</f>
        <v>13</v>
      </c>
      <c r="O71" s="205">
        <f t="shared" si="28"/>
        <v>-90.780141843971634</v>
      </c>
      <c r="P71" s="205">
        <f t="shared" si="29"/>
        <v>-64.86486486486487</v>
      </c>
      <c r="Q71" s="13">
        <f>+'International Tourist M.'!O132</f>
        <v>124</v>
      </c>
      <c r="R71" s="13">
        <f>+'International Tourist M.'!P132</f>
        <v>142</v>
      </c>
      <c r="S71" s="13">
        <f>+'International Tourist M.'!Q132</f>
        <v>52</v>
      </c>
      <c r="T71" s="205">
        <f t="shared" si="30"/>
        <v>-58.064516129032263</v>
      </c>
      <c r="U71" s="205">
        <f t="shared" si="31"/>
        <v>-63.380281690140848</v>
      </c>
      <c r="W71" s="93">
        <f>+D71+I71+N71+S71</f>
        <v>238</v>
      </c>
    </row>
    <row r="72" spans="1:23" ht="21" x14ac:dyDescent="0.6">
      <c r="A72" s="48" t="s">
        <v>113</v>
      </c>
      <c r="B72" s="14">
        <f>SUM(B60:B71)</f>
        <v>291</v>
      </c>
      <c r="C72" s="14">
        <f>SUM(C60:C71)</f>
        <v>135</v>
      </c>
      <c r="D72" s="14">
        <f>SUM(D60:D71)</f>
        <v>94</v>
      </c>
      <c r="E72" s="205">
        <f t="shared" si="25"/>
        <v>-67.697594501718214</v>
      </c>
      <c r="F72" s="205">
        <f>(D72-C72)/C72*100</f>
        <v>-30.37037037037037</v>
      </c>
      <c r="G72" s="14">
        <f>SUM(G60:G71)</f>
        <v>7757</v>
      </c>
      <c r="H72" s="14">
        <f>SUM(H60:H71)</f>
        <v>7212</v>
      </c>
      <c r="I72" s="14">
        <f>SUM(I60:I71)</f>
        <v>5765</v>
      </c>
      <c r="J72" s="205">
        <f t="shared" si="26"/>
        <v>-25.68003093979631</v>
      </c>
      <c r="K72" s="205">
        <f t="shared" si="27"/>
        <v>-20.063782584581251</v>
      </c>
      <c r="L72" s="14">
        <f>SUM(L60:L71)</f>
        <v>1008</v>
      </c>
      <c r="M72" s="14">
        <f>SUM(M60:M71)</f>
        <v>999</v>
      </c>
      <c r="N72" s="14">
        <f>SUM(N60:N71)</f>
        <v>827</v>
      </c>
      <c r="O72" s="205">
        <f t="shared" si="28"/>
        <v>-17.956349206349206</v>
      </c>
      <c r="P72" s="205">
        <f t="shared" si="29"/>
        <v>-17.217217217217218</v>
      </c>
      <c r="Q72" s="14">
        <f>SUM(Q60:Q71)</f>
        <v>1615</v>
      </c>
      <c r="R72" s="14">
        <f>SUM(R60:R71)</f>
        <v>2301</v>
      </c>
      <c r="S72" s="14">
        <f>SUM(S60:S71)</f>
        <v>1747</v>
      </c>
      <c r="T72" s="205">
        <f t="shared" si="30"/>
        <v>8.1733746130030962</v>
      </c>
      <c r="U72" s="205">
        <f t="shared" si="31"/>
        <v>-24.076488483268143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290" t="s">
        <v>101</v>
      </c>
      <c r="B80" s="305" t="s">
        <v>48</v>
      </c>
      <c r="C80" s="305"/>
      <c r="D80" s="306"/>
      <c r="E80" s="77" t="s">
        <v>147</v>
      </c>
      <c r="F80" s="77" t="s">
        <v>147</v>
      </c>
      <c r="G80" s="305" t="s">
        <v>50</v>
      </c>
      <c r="H80" s="305"/>
      <c r="I80" s="306"/>
      <c r="J80" s="77" t="s">
        <v>147</v>
      </c>
      <c r="K80" s="77" t="s">
        <v>147</v>
      </c>
      <c r="L80" s="305" t="s">
        <v>51</v>
      </c>
      <c r="M80" s="305"/>
      <c r="N80" s="306"/>
      <c r="O80" s="77" t="s">
        <v>147</v>
      </c>
      <c r="P80" s="77" t="s">
        <v>147</v>
      </c>
      <c r="Q80" s="305" t="s">
        <v>56</v>
      </c>
      <c r="R80" s="305"/>
      <c r="S80" s="306"/>
      <c r="T80" s="77" t="s">
        <v>147</v>
      </c>
      <c r="U80" s="77" t="s">
        <v>147</v>
      </c>
    </row>
    <row r="81" spans="1:23" ht="20.399999999999999" x14ac:dyDescent="0.55000000000000004">
      <c r="A81" s="291"/>
      <c r="B81" s="35">
        <v>2015</v>
      </c>
      <c r="C81" s="35">
        <v>2016</v>
      </c>
      <c r="D81" s="35">
        <v>2017</v>
      </c>
      <c r="E81" s="10" t="s">
        <v>341</v>
      </c>
      <c r="F81" s="10" t="s">
        <v>342</v>
      </c>
      <c r="G81" s="35">
        <v>2015</v>
      </c>
      <c r="H81" s="35">
        <v>2016</v>
      </c>
      <c r="I81" s="35">
        <v>2017</v>
      </c>
      <c r="J81" s="10" t="s">
        <v>341</v>
      </c>
      <c r="K81" s="10" t="s">
        <v>342</v>
      </c>
      <c r="L81" s="35">
        <v>2015</v>
      </c>
      <c r="M81" s="35">
        <v>2016</v>
      </c>
      <c r="N81" s="35">
        <v>2017</v>
      </c>
      <c r="O81" s="10" t="s">
        <v>341</v>
      </c>
      <c r="P81" s="10" t="s">
        <v>342</v>
      </c>
      <c r="Q81" s="35">
        <v>2015</v>
      </c>
      <c r="R81" s="35">
        <v>2016</v>
      </c>
      <c r="S81" s="35">
        <v>2017</v>
      </c>
      <c r="T81" s="10" t="s">
        <v>341</v>
      </c>
      <c r="U81" s="10" t="s">
        <v>342</v>
      </c>
    </row>
    <row r="82" spans="1:23" ht="21" x14ac:dyDescent="0.6">
      <c r="A82" s="47" t="s">
        <v>102</v>
      </c>
      <c r="B82" s="13">
        <f>+'International Tourist M.'!L121</f>
        <v>182</v>
      </c>
      <c r="C82" s="13">
        <f>+'International Tourist M.'!M121</f>
        <v>412</v>
      </c>
      <c r="D82" s="13">
        <f>+'International Tourist M.'!N121</f>
        <v>356</v>
      </c>
      <c r="E82" s="205">
        <f>(D82-B82)/B82*100</f>
        <v>95.604395604395606</v>
      </c>
      <c r="F82" s="205">
        <f>(D82-C82)/C82*100</f>
        <v>-13.592233009708737</v>
      </c>
      <c r="G82" s="13">
        <f>+'International Tourist M.'!F26</f>
        <v>7</v>
      </c>
      <c r="H82" s="13">
        <f>+'International Tourist M.'!G26</f>
        <v>0</v>
      </c>
      <c r="I82" s="13">
        <f>+'International Tourist M.'!H26</f>
        <v>0</v>
      </c>
      <c r="J82" s="205">
        <f>(I82-G82)/G82*100</f>
        <v>-100</v>
      </c>
      <c r="K82" s="205" t="e">
        <f>(I82-H82)/H82*100</f>
        <v>#DIV/0!</v>
      </c>
      <c r="L82" s="13">
        <f>+'International Tourist M.'!L26</f>
        <v>0</v>
      </c>
      <c r="M82" s="13">
        <f>+'International Tourist M.'!M26</f>
        <v>32</v>
      </c>
      <c r="N82" s="13">
        <f>+'International Tourist M.'!N26</f>
        <v>87</v>
      </c>
      <c r="O82" s="205" t="e">
        <f>(N82-L82)/L82*100</f>
        <v>#DIV/0!</v>
      </c>
      <c r="P82" s="205">
        <f>(N82-M82)/M82*100</f>
        <v>171.875</v>
      </c>
      <c r="Q82" s="13">
        <f>+'International Tourist M.'!X8</f>
        <v>70</v>
      </c>
      <c r="R82" s="13">
        <f>+'International Tourist M.'!Y8</f>
        <v>0</v>
      </c>
      <c r="S82" s="13">
        <f>+'International Tourist M.'!Z8</f>
        <v>99</v>
      </c>
      <c r="T82" s="205">
        <f>(S82-Q82)/Q82*100</f>
        <v>41.428571428571431</v>
      </c>
      <c r="U82" s="205" t="e">
        <f>(S82-R82)/R82*100</f>
        <v>#DIV/0!</v>
      </c>
    </row>
    <row r="83" spans="1:23" ht="21" x14ac:dyDescent="0.6">
      <c r="A83" s="48" t="s">
        <v>103</v>
      </c>
      <c r="B83" s="13">
        <f>+'International Tourist M.'!L122</f>
        <v>228</v>
      </c>
      <c r="C83" s="13">
        <f>+'International Tourist M.'!M122</f>
        <v>359</v>
      </c>
      <c r="D83" s="13">
        <f>+'International Tourist M.'!N122</f>
        <v>453</v>
      </c>
      <c r="E83" s="205">
        <f>(D83-B83)/B83*100</f>
        <v>98.68421052631578</v>
      </c>
      <c r="F83" s="205">
        <f>(D83-C83)/C83*100</f>
        <v>26.18384401114206</v>
      </c>
      <c r="G83" s="13">
        <f>+'International Tourist M.'!F27</f>
        <v>39</v>
      </c>
      <c r="H83" s="13">
        <f>+'International Tourist M.'!G27</f>
        <v>31</v>
      </c>
      <c r="I83" s="13">
        <f>+'International Tourist M.'!H27</f>
        <v>4</v>
      </c>
      <c r="J83" s="205">
        <f>(I83-G83)/G83*100</f>
        <v>-89.743589743589752</v>
      </c>
      <c r="K83" s="205">
        <f>(I83-H83)/H83*100</f>
        <v>-87.096774193548384</v>
      </c>
      <c r="L83" s="13">
        <f>+'International Tourist M.'!L27</f>
        <v>69</v>
      </c>
      <c r="M83" s="13">
        <f>+'International Tourist M.'!M27</f>
        <v>194</v>
      </c>
      <c r="N83" s="13">
        <f>+'International Tourist M.'!N27</f>
        <v>96</v>
      </c>
      <c r="O83" s="205">
        <f>(N83-L83)/L83*100</f>
        <v>39.130434782608695</v>
      </c>
      <c r="P83" s="205">
        <f>(N83-M83)/M83*100</f>
        <v>-50.515463917525771</v>
      </c>
      <c r="Q83" s="13">
        <f>+'International Tourist M.'!X9</f>
        <v>10</v>
      </c>
      <c r="R83" s="13">
        <f>+'International Tourist M.'!Y9</f>
        <v>30</v>
      </c>
      <c r="S83" s="13">
        <f>+'International Tourist M.'!Z9</f>
        <v>66</v>
      </c>
      <c r="T83" s="205">
        <f>(S83-Q83)/Q83*100</f>
        <v>560</v>
      </c>
      <c r="U83" s="205">
        <f>(S83-R83)/R83*100</f>
        <v>120</v>
      </c>
    </row>
    <row r="84" spans="1:23" ht="21" x14ac:dyDescent="0.6">
      <c r="A84" s="48" t="s">
        <v>104</v>
      </c>
      <c r="B84" s="13">
        <f>+'International Tourist M.'!L123</f>
        <v>447</v>
      </c>
      <c r="C84" s="13">
        <f>+'International Tourist M.'!M123</f>
        <v>643</v>
      </c>
      <c r="D84" s="13">
        <f>+'International Tourist M.'!N123</f>
        <v>1224</v>
      </c>
      <c r="E84" s="205">
        <f t="shared" ref="E84:E94" si="32">(D84-B84)/B84*100</f>
        <v>173.82550335570471</v>
      </c>
      <c r="F84" s="205">
        <f t="shared" ref="F84:F94" si="33">(D84-C84)/C84*100</f>
        <v>90.357698289269052</v>
      </c>
      <c r="G84" s="13">
        <f>+'International Tourist M.'!F28</f>
        <v>15</v>
      </c>
      <c r="H84" s="13">
        <f>+'International Tourist M.'!G28</f>
        <v>0</v>
      </c>
      <c r="I84" s="13">
        <f>+'International Tourist M.'!H28</f>
        <v>19</v>
      </c>
      <c r="J84" s="205">
        <f t="shared" ref="J84:J94" si="34">(I84-G84)/G84*100</f>
        <v>26.666666666666668</v>
      </c>
      <c r="K84" s="205" t="e">
        <f t="shared" ref="K84:K94" si="35">(I84-H84)/H84*100</f>
        <v>#DIV/0!</v>
      </c>
      <c r="L84" s="13">
        <f>+'International Tourist M.'!L28</f>
        <v>47</v>
      </c>
      <c r="M84" s="13">
        <f>+'International Tourist M.'!M28</f>
        <v>41</v>
      </c>
      <c r="N84" s="13">
        <f>+'International Tourist M.'!N28</f>
        <v>68</v>
      </c>
      <c r="O84" s="205">
        <f t="shared" ref="O84:O94" si="36">(N84-L84)/L84*100</f>
        <v>44.680851063829785</v>
      </c>
      <c r="P84" s="205">
        <f t="shared" ref="P84:P94" si="37">(N84-M84)/M84*100</f>
        <v>65.853658536585371</v>
      </c>
      <c r="Q84" s="13">
        <f>+'International Tourist M.'!X10</f>
        <v>210</v>
      </c>
      <c r="R84" s="13">
        <f>+'International Tourist M.'!Y10</f>
        <v>0</v>
      </c>
      <c r="S84" s="13">
        <f>+'International Tourist M.'!Z10</f>
        <v>123</v>
      </c>
      <c r="T84" s="205">
        <f t="shared" ref="T84:T94" si="38">(S84-Q84)/Q84*100</f>
        <v>-41.428571428571431</v>
      </c>
      <c r="U84" s="205" t="e">
        <f t="shared" ref="U84:U94" si="39">(S84-R84)/R84*100</f>
        <v>#DIV/0!</v>
      </c>
    </row>
    <row r="85" spans="1:23" ht="21" x14ac:dyDescent="0.6">
      <c r="A85" s="48" t="s">
        <v>105</v>
      </c>
      <c r="B85" s="13">
        <f>+'International Tourist M.'!L124</f>
        <v>1807</v>
      </c>
      <c r="C85" s="13">
        <f>+'International Tourist M.'!M124</f>
        <v>1925</v>
      </c>
      <c r="D85" s="13">
        <f>+'International Tourist M.'!N124</f>
        <v>2552</v>
      </c>
      <c r="E85" s="205">
        <f t="shared" si="32"/>
        <v>41.228555617044826</v>
      </c>
      <c r="F85" s="205">
        <f t="shared" si="33"/>
        <v>32.571428571428577</v>
      </c>
      <c r="G85" s="13">
        <f>+'International Tourist M.'!F29</f>
        <v>11</v>
      </c>
      <c r="H85" s="13">
        <f>+'International Tourist M.'!G29</f>
        <v>2</v>
      </c>
      <c r="I85" s="13">
        <f>+'International Tourist M.'!H29</f>
        <v>0</v>
      </c>
      <c r="J85" s="205">
        <f t="shared" si="34"/>
        <v>-100</v>
      </c>
      <c r="K85" s="205">
        <f t="shared" si="35"/>
        <v>-100</v>
      </c>
      <c r="L85" s="13">
        <f>+'International Tourist M.'!L29</f>
        <v>165</v>
      </c>
      <c r="M85" s="13">
        <f>+'International Tourist M.'!M29</f>
        <v>67</v>
      </c>
      <c r="N85" s="13">
        <f>+'International Tourist M.'!N29</f>
        <v>154</v>
      </c>
      <c r="O85" s="205">
        <f t="shared" si="36"/>
        <v>-6.666666666666667</v>
      </c>
      <c r="P85" s="205">
        <f t="shared" si="37"/>
        <v>129.85074626865671</v>
      </c>
      <c r="Q85" s="13">
        <f>+'International Tourist M.'!X11</f>
        <v>50</v>
      </c>
      <c r="R85" s="13">
        <f>+'International Tourist M.'!Y11</f>
        <v>0</v>
      </c>
      <c r="S85" s="13">
        <f>+'International Tourist M.'!Z11</f>
        <v>35</v>
      </c>
      <c r="T85" s="205">
        <f t="shared" si="38"/>
        <v>-30</v>
      </c>
      <c r="U85" s="205" t="e">
        <f t="shared" si="39"/>
        <v>#DIV/0!</v>
      </c>
    </row>
    <row r="86" spans="1:23" ht="21" x14ac:dyDescent="0.6">
      <c r="A86" s="48" t="s">
        <v>106</v>
      </c>
      <c r="B86" s="13">
        <f>+'International Tourist M.'!L125</f>
        <v>556</v>
      </c>
      <c r="C86" s="13">
        <f>+'International Tourist M.'!M125</f>
        <v>1037</v>
      </c>
      <c r="D86" s="13">
        <f>+'International Tourist M.'!N125</f>
        <v>694</v>
      </c>
      <c r="E86" s="205">
        <f t="shared" si="32"/>
        <v>24.820143884892087</v>
      </c>
      <c r="F86" s="205">
        <f t="shared" si="33"/>
        <v>-33.076181292189005</v>
      </c>
      <c r="G86" s="13">
        <f>+'International Tourist M.'!F30</f>
        <v>22</v>
      </c>
      <c r="H86" s="13">
        <f>+'International Tourist M.'!G30</f>
        <v>20</v>
      </c>
      <c r="I86" s="13">
        <f>+'International Tourist M.'!H30</f>
        <v>3</v>
      </c>
      <c r="J86" s="205">
        <f t="shared" si="34"/>
        <v>-86.36363636363636</v>
      </c>
      <c r="K86" s="205">
        <f t="shared" si="35"/>
        <v>-85</v>
      </c>
      <c r="L86" s="13">
        <f>+'International Tourist M.'!L30</f>
        <v>111</v>
      </c>
      <c r="M86" s="13">
        <f>+'International Tourist M.'!M30</f>
        <v>35</v>
      </c>
      <c r="N86" s="13">
        <f>+'International Tourist M.'!N30</f>
        <v>112</v>
      </c>
      <c r="O86" s="205">
        <f t="shared" si="36"/>
        <v>0.90090090090090091</v>
      </c>
      <c r="P86" s="205">
        <f t="shared" si="37"/>
        <v>220.00000000000003</v>
      </c>
      <c r="Q86" s="13">
        <f>+'International Tourist M.'!X12</f>
        <v>175</v>
      </c>
      <c r="R86" s="13">
        <f>+'International Tourist M.'!Y12</f>
        <v>19</v>
      </c>
      <c r="S86" s="13">
        <f>+'International Tourist M.'!Z12</f>
        <v>249</v>
      </c>
      <c r="T86" s="205">
        <f t="shared" si="38"/>
        <v>42.285714285714285</v>
      </c>
      <c r="U86" s="205">
        <f t="shared" si="39"/>
        <v>1210.5263157894735</v>
      </c>
    </row>
    <row r="87" spans="1:23" ht="21" x14ac:dyDescent="0.6">
      <c r="A87" s="48" t="s">
        <v>107</v>
      </c>
      <c r="B87" s="13">
        <f>+'International Tourist M.'!L126</f>
        <v>126</v>
      </c>
      <c r="C87" s="13">
        <f>+'International Tourist M.'!M126</f>
        <v>163</v>
      </c>
      <c r="D87" s="13">
        <f>+'International Tourist M.'!N126</f>
        <v>297</v>
      </c>
      <c r="E87" s="205">
        <f t="shared" si="32"/>
        <v>135.71428571428572</v>
      </c>
      <c r="F87" s="205">
        <f t="shared" si="33"/>
        <v>82.208588957055213</v>
      </c>
      <c r="G87" s="13">
        <f>+'International Tourist M.'!F31</f>
        <v>2</v>
      </c>
      <c r="H87" s="13">
        <f>+'International Tourist M.'!G31</f>
        <v>7</v>
      </c>
      <c r="I87" s="13">
        <f>+'International Tourist M.'!H31</f>
        <v>0</v>
      </c>
      <c r="J87" s="205">
        <f t="shared" si="34"/>
        <v>-100</v>
      </c>
      <c r="K87" s="205">
        <f t="shared" si="35"/>
        <v>-100</v>
      </c>
      <c r="L87" s="13">
        <f>+'International Tourist M.'!L31</f>
        <v>32</v>
      </c>
      <c r="M87" s="13">
        <f>+'International Tourist M.'!M31</f>
        <v>43</v>
      </c>
      <c r="N87" s="13">
        <f>+'International Tourist M.'!N31</f>
        <v>231</v>
      </c>
      <c r="O87" s="205">
        <f t="shared" si="36"/>
        <v>621.875</v>
      </c>
      <c r="P87" s="205">
        <f t="shared" si="37"/>
        <v>437.20930232558135</v>
      </c>
      <c r="Q87" s="13">
        <f>+'International Tourist M.'!X13</f>
        <v>126</v>
      </c>
      <c r="R87" s="13">
        <f>+'International Tourist M.'!Y13</f>
        <v>34</v>
      </c>
      <c r="S87" s="13">
        <f>+'International Tourist M.'!Z13</f>
        <v>0</v>
      </c>
      <c r="T87" s="205">
        <f t="shared" si="38"/>
        <v>-100</v>
      </c>
      <c r="U87" s="205">
        <f t="shared" si="39"/>
        <v>-100</v>
      </c>
    </row>
    <row r="88" spans="1:23" ht="21" x14ac:dyDescent="0.6">
      <c r="A88" s="48" t="s">
        <v>108</v>
      </c>
      <c r="B88" s="13">
        <f>+'International Tourist M.'!L127</f>
        <v>379</v>
      </c>
      <c r="C88" s="13">
        <f>+'International Tourist M.'!M127</f>
        <v>622</v>
      </c>
      <c r="D88" s="13">
        <f>+'International Tourist M.'!N127</f>
        <v>744</v>
      </c>
      <c r="E88" s="205">
        <f t="shared" si="32"/>
        <v>96.306068601583121</v>
      </c>
      <c r="F88" s="205">
        <f t="shared" si="33"/>
        <v>19.614147909967848</v>
      </c>
      <c r="G88" s="13">
        <f>+'International Tourist M.'!F32</f>
        <v>16</v>
      </c>
      <c r="H88" s="13">
        <f>+'International Tourist M.'!G32</f>
        <v>2</v>
      </c>
      <c r="I88" s="13">
        <f>+'International Tourist M.'!H32</f>
        <v>20</v>
      </c>
      <c r="J88" s="205">
        <f t="shared" si="34"/>
        <v>25</v>
      </c>
      <c r="K88" s="205">
        <f t="shared" si="35"/>
        <v>900</v>
      </c>
      <c r="L88" s="13">
        <f>+'International Tourist M.'!L32</f>
        <v>34</v>
      </c>
      <c r="M88" s="13">
        <f>+'International Tourist M.'!M32</f>
        <v>64</v>
      </c>
      <c r="N88" s="13">
        <f>+'International Tourist M.'!N32</f>
        <v>150</v>
      </c>
      <c r="O88" s="205">
        <f t="shared" si="36"/>
        <v>341.1764705882353</v>
      </c>
      <c r="P88" s="205">
        <f t="shared" si="37"/>
        <v>134.375</v>
      </c>
      <c r="Q88" s="13">
        <f>+'International Tourist M.'!X14</f>
        <v>28</v>
      </c>
      <c r="R88" s="13">
        <f>+'International Tourist M.'!Y14</f>
        <v>161</v>
      </c>
      <c r="S88" s="13">
        <f>+'International Tourist M.'!Z14</f>
        <v>95</v>
      </c>
      <c r="T88" s="205">
        <f t="shared" si="38"/>
        <v>239.28571428571428</v>
      </c>
      <c r="U88" s="205">
        <f t="shared" si="39"/>
        <v>-40.993788819875775</v>
      </c>
    </row>
    <row r="89" spans="1:23" ht="21" x14ac:dyDescent="0.6">
      <c r="A89" s="48" t="s">
        <v>109</v>
      </c>
      <c r="B89" s="13">
        <f>+'International Tourist M.'!L128</f>
        <v>187</v>
      </c>
      <c r="C89" s="13">
        <f>+'International Tourist M.'!M128</f>
        <v>483</v>
      </c>
      <c r="D89" s="13">
        <f>+'International Tourist M.'!N128</f>
        <v>574</v>
      </c>
      <c r="E89" s="205">
        <f t="shared" si="32"/>
        <v>206.951871657754</v>
      </c>
      <c r="F89" s="205">
        <f t="shared" si="33"/>
        <v>18.840579710144929</v>
      </c>
      <c r="G89" s="13">
        <f>+'International Tourist M.'!F33</f>
        <v>0</v>
      </c>
      <c r="H89" s="13">
        <f>+'International Tourist M.'!G33</f>
        <v>0</v>
      </c>
      <c r="I89" s="13">
        <f>+'International Tourist M.'!H33</f>
        <v>26</v>
      </c>
      <c r="J89" s="205" t="e">
        <f t="shared" si="34"/>
        <v>#DIV/0!</v>
      </c>
      <c r="K89" s="205" t="e">
        <f t="shared" si="35"/>
        <v>#DIV/0!</v>
      </c>
      <c r="L89" s="13">
        <f>+'International Tourist M.'!L33</f>
        <v>35</v>
      </c>
      <c r="M89" s="13">
        <f>+'International Tourist M.'!M33</f>
        <v>13</v>
      </c>
      <c r="N89" s="13">
        <f>+'International Tourist M.'!N33</f>
        <v>132</v>
      </c>
      <c r="O89" s="205">
        <f t="shared" si="36"/>
        <v>277.14285714285711</v>
      </c>
      <c r="P89" s="205">
        <f t="shared" si="37"/>
        <v>915.38461538461536</v>
      </c>
      <c r="Q89" s="13">
        <f>+'International Tourist M.'!X15</f>
        <v>278</v>
      </c>
      <c r="R89" s="13">
        <f>+'International Tourist M.'!Y15</f>
        <v>29</v>
      </c>
      <c r="S89" s="13">
        <f>+'International Tourist M.'!Z15</f>
        <v>7</v>
      </c>
      <c r="T89" s="205">
        <f t="shared" si="38"/>
        <v>-97.482014388489219</v>
      </c>
      <c r="U89" s="205">
        <f t="shared" si="39"/>
        <v>-75.862068965517238</v>
      </c>
    </row>
    <row r="90" spans="1:23" ht="21" x14ac:dyDescent="0.6">
      <c r="A90" s="48" t="s">
        <v>125</v>
      </c>
      <c r="B90" s="13">
        <f>+'International Tourist M.'!L129</f>
        <v>277</v>
      </c>
      <c r="C90" s="13">
        <f>+'International Tourist M.'!M129</f>
        <v>759</v>
      </c>
      <c r="D90" s="13">
        <f>+'International Tourist M.'!N129</f>
        <v>482</v>
      </c>
      <c r="E90" s="205">
        <f t="shared" si="32"/>
        <v>74.007220216606498</v>
      </c>
      <c r="F90" s="205">
        <f t="shared" si="33"/>
        <v>-36.495388669301718</v>
      </c>
      <c r="G90" s="13">
        <f>+'International Tourist M.'!F34</f>
        <v>17</v>
      </c>
      <c r="H90" s="13">
        <f>+'International Tourist M.'!G34</f>
        <v>0</v>
      </c>
      <c r="I90" s="13">
        <f>+'International Tourist M.'!H34</f>
        <v>0</v>
      </c>
      <c r="J90" s="205">
        <f t="shared" si="34"/>
        <v>-100</v>
      </c>
      <c r="K90" s="205" t="e">
        <f t="shared" si="35"/>
        <v>#DIV/0!</v>
      </c>
      <c r="L90" s="13">
        <f>+'International Tourist M.'!L34</f>
        <v>0</v>
      </c>
      <c r="M90" s="13">
        <f>+'International Tourist M.'!M34</f>
        <v>115</v>
      </c>
      <c r="N90" s="13">
        <f>+'International Tourist M.'!N34</f>
        <v>166</v>
      </c>
      <c r="O90" s="205" t="e">
        <f t="shared" si="36"/>
        <v>#DIV/0!</v>
      </c>
      <c r="P90" s="205">
        <f t="shared" si="37"/>
        <v>44.347826086956523</v>
      </c>
      <c r="Q90" s="13">
        <f>+'International Tourist M.'!X16</f>
        <v>56</v>
      </c>
      <c r="R90" s="13">
        <f>+'International Tourist M.'!Y16</f>
        <v>22</v>
      </c>
      <c r="S90" s="13">
        <f>+'International Tourist M.'!Z16</f>
        <v>202</v>
      </c>
      <c r="T90" s="205">
        <f t="shared" si="38"/>
        <v>260.71428571428572</v>
      </c>
      <c r="U90" s="205">
        <f t="shared" si="39"/>
        <v>818.18181818181813</v>
      </c>
    </row>
    <row r="91" spans="1:23" ht="21" x14ac:dyDescent="0.6">
      <c r="A91" s="48" t="s">
        <v>110</v>
      </c>
      <c r="B91" s="13">
        <f>+'International Tourist M.'!L130</f>
        <v>324</v>
      </c>
      <c r="C91" s="13">
        <f>+'International Tourist M.'!M130</f>
        <v>412</v>
      </c>
      <c r="D91" s="13">
        <f>+'International Tourist M.'!N130</f>
        <v>875</v>
      </c>
      <c r="E91" s="205">
        <f t="shared" si="32"/>
        <v>170.06172839506172</v>
      </c>
      <c r="F91" s="205">
        <f t="shared" si="33"/>
        <v>112.37864077669903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205" t="e">
        <f t="shared" si="34"/>
        <v>#DIV/0!</v>
      </c>
      <c r="K91" s="205" t="e">
        <f t="shared" si="35"/>
        <v>#DIV/0!</v>
      </c>
      <c r="L91" s="13">
        <f>+'International Tourist M.'!L35</f>
        <v>278</v>
      </c>
      <c r="M91" s="13">
        <f>+'International Tourist M.'!M35</f>
        <v>6</v>
      </c>
      <c r="N91" s="13">
        <f>+'International Tourist M.'!N35</f>
        <v>27</v>
      </c>
      <c r="O91" s="205">
        <f t="shared" si="36"/>
        <v>-90.287769784172667</v>
      </c>
      <c r="P91" s="205">
        <f t="shared" si="37"/>
        <v>350</v>
      </c>
      <c r="Q91" s="13">
        <f>+'International Tourist M.'!X17</f>
        <v>32</v>
      </c>
      <c r="R91" s="13">
        <f>+'International Tourist M.'!Y17</f>
        <v>36</v>
      </c>
      <c r="S91" s="13">
        <f>+'International Tourist M.'!Z17</f>
        <v>55</v>
      </c>
      <c r="T91" s="205">
        <f t="shared" si="38"/>
        <v>71.875</v>
      </c>
      <c r="U91" s="205">
        <f t="shared" si="39"/>
        <v>52.777777777777779</v>
      </c>
    </row>
    <row r="92" spans="1:23" ht="21" x14ac:dyDescent="0.6">
      <c r="A92" s="48" t="s">
        <v>111</v>
      </c>
      <c r="B92" s="13">
        <f>+'International Tourist M.'!L131</f>
        <v>552</v>
      </c>
      <c r="C92" s="13">
        <f>+'International Tourist M.'!M131</f>
        <v>1381</v>
      </c>
      <c r="D92" s="13">
        <f>+'International Tourist M.'!N131</f>
        <v>1278</v>
      </c>
      <c r="E92" s="205">
        <f t="shared" si="32"/>
        <v>131.52173913043478</v>
      </c>
      <c r="F92" s="205">
        <f t="shared" si="33"/>
        <v>-7.4583635047067345</v>
      </c>
      <c r="G92" s="13">
        <f>+'International Tourist M.'!F36</f>
        <v>0</v>
      </c>
      <c r="H92" s="13">
        <f>+'International Tourist M.'!G36</f>
        <v>0</v>
      </c>
      <c r="I92" s="13">
        <f>+'International Tourist M.'!H36</f>
        <v>34</v>
      </c>
      <c r="J92" s="205" t="e">
        <f t="shared" si="34"/>
        <v>#DIV/0!</v>
      </c>
      <c r="K92" s="205" t="e">
        <f t="shared" si="35"/>
        <v>#DIV/0!</v>
      </c>
      <c r="L92" s="13">
        <f>+'International Tourist M.'!L36</f>
        <v>109</v>
      </c>
      <c r="M92" s="13">
        <f>+'International Tourist M.'!M36</f>
        <v>120</v>
      </c>
      <c r="N92" s="13">
        <f>+'International Tourist M.'!N36</f>
        <v>276</v>
      </c>
      <c r="O92" s="205">
        <f t="shared" si="36"/>
        <v>153.21100917431193</v>
      </c>
      <c r="P92" s="205">
        <f t="shared" si="37"/>
        <v>130</v>
      </c>
      <c r="Q92" s="13">
        <f>+'International Tourist M.'!X18</f>
        <v>18</v>
      </c>
      <c r="R92" s="13">
        <f>+'International Tourist M.'!Y18</f>
        <v>74</v>
      </c>
      <c r="S92" s="13">
        <f>+'International Tourist M.'!Z18</f>
        <v>247</v>
      </c>
      <c r="T92" s="205">
        <f t="shared" si="38"/>
        <v>1272.2222222222222</v>
      </c>
      <c r="U92" s="205">
        <f t="shared" si="39"/>
        <v>233.78378378378378</v>
      </c>
    </row>
    <row r="93" spans="1:23" ht="21" x14ac:dyDescent="0.6">
      <c r="A93" s="48" t="s">
        <v>112</v>
      </c>
      <c r="B93" s="13">
        <f>+'International Tourist M.'!L132</f>
        <v>719</v>
      </c>
      <c r="C93" s="13">
        <f>+'International Tourist M.'!M132</f>
        <v>498</v>
      </c>
      <c r="D93" s="13">
        <f>+'International Tourist M.'!N132</f>
        <v>315</v>
      </c>
      <c r="E93" s="205">
        <f t="shared" si="32"/>
        <v>-56.189151599443676</v>
      </c>
      <c r="F93" s="205">
        <f t="shared" si="33"/>
        <v>-36.746987951807228</v>
      </c>
      <c r="G93" s="13">
        <f>+'International Tourist M.'!F37</f>
        <v>0</v>
      </c>
      <c r="H93" s="13">
        <f>+'International Tourist M.'!G37</f>
        <v>7</v>
      </c>
      <c r="I93" s="13">
        <f>+'International Tourist M.'!H37</f>
        <v>0</v>
      </c>
      <c r="J93" s="205" t="e">
        <f t="shared" si="34"/>
        <v>#DIV/0!</v>
      </c>
      <c r="K93" s="205">
        <f t="shared" si="35"/>
        <v>-100</v>
      </c>
      <c r="L93" s="13">
        <f>+'International Tourist M.'!L37</f>
        <v>55</v>
      </c>
      <c r="M93" s="13">
        <f>+'International Tourist M.'!M37</f>
        <v>69</v>
      </c>
      <c r="N93" s="13">
        <f>+'International Tourist M.'!N37</f>
        <v>0</v>
      </c>
      <c r="O93" s="205">
        <f t="shared" si="36"/>
        <v>-100</v>
      </c>
      <c r="P93" s="205">
        <f t="shared" si="37"/>
        <v>-100</v>
      </c>
      <c r="Q93" s="13">
        <f>+'International Tourist M.'!X19</f>
        <v>152</v>
      </c>
      <c r="R93" s="13">
        <f>+'International Tourist M.'!Y19</f>
        <v>143</v>
      </c>
      <c r="S93" s="13">
        <f>+'International Tourist M.'!Z19</f>
        <v>202</v>
      </c>
      <c r="T93" s="205">
        <f t="shared" si="38"/>
        <v>32.894736842105267</v>
      </c>
      <c r="U93" s="205">
        <f t="shared" si="39"/>
        <v>41.25874125874126</v>
      </c>
      <c r="W93" s="93">
        <f>+D93+I93+N93+S93</f>
        <v>517</v>
      </c>
    </row>
    <row r="94" spans="1:23" ht="21" x14ac:dyDescent="0.6">
      <c r="A94" s="48" t="s">
        <v>113</v>
      </c>
      <c r="B94" s="14">
        <f>SUM(B82:B93)</f>
        <v>5784</v>
      </c>
      <c r="C94" s="14">
        <f>SUM(C82:C93)</f>
        <v>8694</v>
      </c>
      <c r="D94" s="14">
        <f>SUM(D82:D93)</f>
        <v>9844</v>
      </c>
      <c r="E94" s="205">
        <f t="shared" si="32"/>
        <v>70.193637621023512</v>
      </c>
      <c r="F94" s="205">
        <f t="shared" si="33"/>
        <v>13.227513227513226</v>
      </c>
      <c r="G94" s="14">
        <f>SUM(G82:G93)</f>
        <v>129</v>
      </c>
      <c r="H94" s="14">
        <f>SUM(H82:H93)</f>
        <v>69</v>
      </c>
      <c r="I94" s="14">
        <f>SUM(I82:I93)</f>
        <v>106</v>
      </c>
      <c r="J94" s="205">
        <f t="shared" si="34"/>
        <v>-17.829457364341085</v>
      </c>
      <c r="K94" s="205">
        <f t="shared" si="35"/>
        <v>53.623188405797109</v>
      </c>
      <c r="L94" s="14">
        <f>SUM(L82:L93)</f>
        <v>935</v>
      </c>
      <c r="M94" s="14">
        <f>SUM(M82:M93)</f>
        <v>799</v>
      </c>
      <c r="N94" s="14">
        <f>SUM(N82:N93)</f>
        <v>1499</v>
      </c>
      <c r="O94" s="205">
        <f t="shared" si="36"/>
        <v>60.320855614973254</v>
      </c>
      <c r="P94" s="205">
        <f t="shared" si="37"/>
        <v>87.609511889862318</v>
      </c>
      <c r="Q94" s="14">
        <f>SUM(Q82:Q93)</f>
        <v>1205</v>
      </c>
      <c r="R94" s="14">
        <f>SUM(R82:R93)</f>
        <v>548</v>
      </c>
      <c r="S94" s="14">
        <f>SUM(S82:S93)</f>
        <v>1380</v>
      </c>
      <c r="T94" s="205">
        <f t="shared" si="38"/>
        <v>14.522821576763487</v>
      </c>
      <c r="U94" s="205">
        <f t="shared" si="39"/>
        <v>151.82481751824815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290" t="s">
        <v>101</v>
      </c>
      <c r="B98" s="305" t="s">
        <v>81</v>
      </c>
      <c r="C98" s="305"/>
      <c r="D98" s="306"/>
      <c r="E98" s="77" t="s">
        <v>147</v>
      </c>
      <c r="F98" s="77" t="s">
        <v>147</v>
      </c>
      <c r="G98" s="305" t="s">
        <v>82</v>
      </c>
      <c r="H98" s="305"/>
      <c r="I98" s="306"/>
      <c r="J98" s="77" t="s">
        <v>147</v>
      </c>
      <c r="K98" s="77" t="s">
        <v>147</v>
      </c>
      <c r="L98" s="305" t="s">
        <v>86</v>
      </c>
      <c r="M98" s="305"/>
      <c r="N98" s="306"/>
      <c r="O98" s="77" t="s">
        <v>147</v>
      </c>
      <c r="P98" s="77" t="s">
        <v>147</v>
      </c>
      <c r="Q98" s="305" t="s">
        <v>92</v>
      </c>
      <c r="R98" s="305"/>
      <c r="S98" s="306"/>
      <c r="T98" s="77" t="s">
        <v>147</v>
      </c>
      <c r="U98" s="77" t="s">
        <v>147</v>
      </c>
    </row>
    <row r="99" spans="1:23" ht="20.399999999999999" x14ac:dyDescent="0.55000000000000004">
      <c r="A99" s="291"/>
      <c r="B99" s="35">
        <v>2015</v>
      </c>
      <c r="C99" s="35">
        <v>2016</v>
      </c>
      <c r="D99" s="35">
        <v>2017</v>
      </c>
      <c r="E99" s="10" t="s">
        <v>341</v>
      </c>
      <c r="F99" s="10" t="s">
        <v>342</v>
      </c>
      <c r="G99" s="35">
        <v>2015</v>
      </c>
      <c r="H99" s="35">
        <v>2016</v>
      </c>
      <c r="I99" s="35">
        <v>2017</v>
      </c>
      <c r="J99" s="10" t="s">
        <v>341</v>
      </c>
      <c r="K99" s="10" t="s">
        <v>342</v>
      </c>
      <c r="L99" s="35">
        <v>2015</v>
      </c>
      <c r="M99" s="35">
        <v>2016</v>
      </c>
      <c r="N99" s="35">
        <v>2017</v>
      </c>
      <c r="O99" s="10" t="s">
        <v>341</v>
      </c>
      <c r="P99" s="10" t="s">
        <v>342</v>
      </c>
      <c r="Q99" s="35">
        <v>2015</v>
      </c>
      <c r="R99" s="35">
        <v>2016</v>
      </c>
      <c r="S99" s="35">
        <v>2017</v>
      </c>
      <c r="T99" s="10" t="s">
        <v>341</v>
      </c>
      <c r="U99" s="10" t="s">
        <v>342</v>
      </c>
    </row>
    <row r="100" spans="1:23" ht="21" x14ac:dyDescent="0.6">
      <c r="A100" s="47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5" t="e">
        <f>(D100-B100)/B100*100</f>
        <v>#DIV/0!</v>
      </c>
      <c r="F100" s="205" t="e">
        <f>(D100-C100)/C100*100</f>
        <v>#DIV/0!</v>
      </c>
      <c r="G100" s="13">
        <f>+'International Tourist M.'!AA83</f>
        <v>20</v>
      </c>
      <c r="H100" s="13">
        <f>+'International Tourist M.'!AB83</f>
        <v>44</v>
      </c>
      <c r="I100" s="13">
        <f>+'International Tourist M.'!AC83</f>
        <v>22</v>
      </c>
      <c r="J100" s="205">
        <f>(I100-G100)/G100*100</f>
        <v>10</v>
      </c>
      <c r="K100" s="205">
        <f>(I100-H100)/H100*100</f>
        <v>-50</v>
      </c>
      <c r="L100" s="13">
        <f>+'International Tourist M.'!L178</f>
        <v>5</v>
      </c>
      <c r="M100" s="13">
        <f>+'International Tourist M.'!M178</f>
        <v>34</v>
      </c>
      <c r="N100" s="13">
        <f>+'International Tourist M.'!N178</f>
        <v>20</v>
      </c>
      <c r="O100" s="205">
        <f>(N100-L100)/L100*100</f>
        <v>300</v>
      </c>
      <c r="P100" s="205">
        <f>(N100-M100)/M100*100</f>
        <v>-41.17647058823529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5" t="e">
        <f>(S100-Q100)/Q100*100</f>
        <v>#DIV/0!</v>
      </c>
      <c r="U100" s="205" t="e">
        <f>(S100-R100)/R100*100</f>
        <v>#DIV/0!</v>
      </c>
    </row>
    <row r="101" spans="1:23" ht="21" x14ac:dyDescent="0.6">
      <c r="A101" s="48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5" t="e">
        <f>(D101-B101)/B101*100</f>
        <v>#DIV/0!</v>
      </c>
      <c r="F101" s="205" t="e">
        <f>(D101-C101)/C101*100</f>
        <v>#DIV/0!</v>
      </c>
      <c r="G101" s="13">
        <f>+'International Tourist M.'!AA84</f>
        <v>92</v>
      </c>
      <c r="H101" s="13">
        <f>+'International Tourist M.'!AB84</f>
        <v>0</v>
      </c>
      <c r="I101" s="13">
        <f>+'International Tourist M.'!AC84</f>
        <v>0</v>
      </c>
      <c r="J101" s="205">
        <f>(I101-G101)/G101*100</f>
        <v>-100</v>
      </c>
      <c r="K101" s="205" t="e">
        <f>(I101-H101)/H101*100</f>
        <v>#DIV/0!</v>
      </c>
      <c r="L101" s="13">
        <f>+'International Tourist M.'!L179</f>
        <v>21</v>
      </c>
      <c r="M101" s="13">
        <f>+'International Tourist M.'!M179</f>
        <v>40</v>
      </c>
      <c r="N101" s="13">
        <f>+'International Tourist M.'!N179</f>
        <v>25</v>
      </c>
      <c r="O101" s="205">
        <f>(N101-L101)/L101*100</f>
        <v>19.047619047619047</v>
      </c>
      <c r="P101" s="205">
        <f>(N101-M101)/M101*100</f>
        <v>-37.5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5" t="e">
        <f>(S101-Q101)/Q101*100</f>
        <v>#DIV/0!</v>
      </c>
      <c r="U101" s="205" t="e">
        <f>(S101-R101)/R101*100</f>
        <v>#DIV/0!</v>
      </c>
    </row>
    <row r="102" spans="1:23" ht="21" x14ac:dyDescent="0.6">
      <c r="A102" s="48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5" t="e">
        <f t="shared" ref="E102:E112" si="40">(D102-B102)/B102*100</f>
        <v>#DIV/0!</v>
      </c>
      <c r="F102" s="205" t="e">
        <f t="shared" ref="F102:F112" si="41">(D102-C102)/C102*100</f>
        <v>#DIV/0!</v>
      </c>
      <c r="G102" s="13">
        <f>+'International Tourist M.'!AA85</f>
        <v>0</v>
      </c>
      <c r="H102" s="13">
        <f>+'International Tourist M.'!AB85</f>
        <v>8</v>
      </c>
      <c r="I102" s="13">
        <f>+'International Tourist M.'!AC85</f>
        <v>1</v>
      </c>
      <c r="J102" s="205" t="e">
        <f t="shared" ref="J102:J112" si="42">(I102-G102)/G102*100</f>
        <v>#DIV/0!</v>
      </c>
      <c r="K102" s="205">
        <f t="shared" ref="K102:K112" si="43">(I102-H102)/H102*100</f>
        <v>-87.5</v>
      </c>
      <c r="L102" s="13">
        <f>+'International Tourist M.'!L180</f>
        <v>0</v>
      </c>
      <c r="M102" s="13">
        <f>+'International Tourist M.'!M180</f>
        <v>2</v>
      </c>
      <c r="N102" s="13">
        <f>+'International Tourist M.'!N180</f>
        <v>0</v>
      </c>
      <c r="O102" s="205" t="e">
        <f t="shared" ref="O102:O112" si="44">(N102-L102)/L102*100</f>
        <v>#DIV/0!</v>
      </c>
      <c r="P102" s="205">
        <f t="shared" ref="P102:P112" si="45">(N102-M102)/M102*100</f>
        <v>-100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5" t="e">
        <f t="shared" ref="T102:T112" si="46">(S102-Q102)/Q102*100</f>
        <v>#DIV/0!</v>
      </c>
      <c r="U102" s="205" t="e">
        <f t="shared" ref="U102:U112" si="47">(S102-R102)/R102*100</f>
        <v>#DIV/0!</v>
      </c>
    </row>
    <row r="103" spans="1:23" ht="21" x14ac:dyDescent="0.6">
      <c r="A103" s="48" t="s">
        <v>105</v>
      </c>
      <c r="B103" s="13">
        <f>+'International Tourist M.'!AA105</f>
        <v>0</v>
      </c>
      <c r="C103" s="13">
        <f>+'International Tourist M.'!AB105</f>
        <v>7</v>
      </c>
      <c r="D103" s="13">
        <f>+'International Tourist M.'!AC105</f>
        <v>0</v>
      </c>
      <c r="E103" s="205" t="e">
        <f t="shared" si="40"/>
        <v>#DIV/0!</v>
      </c>
      <c r="F103" s="205">
        <f t="shared" si="41"/>
        <v>-100</v>
      </c>
      <c r="G103" s="13">
        <f>+'International Tourist M.'!AA86</f>
        <v>6</v>
      </c>
      <c r="H103" s="13">
        <f>+'International Tourist M.'!AB86</f>
        <v>0</v>
      </c>
      <c r="I103" s="13">
        <f>+'International Tourist M.'!AC86</f>
        <v>0</v>
      </c>
      <c r="J103" s="205">
        <f t="shared" si="42"/>
        <v>-100</v>
      </c>
      <c r="K103" s="205" t="e">
        <f t="shared" si="43"/>
        <v>#DIV/0!</v>
      </c>
      <c r="L103" s="13">
        <f>+'International Tourist M.'!L181</f>
        <v>0</v>
      </c>
      <c r="M103" s="13">
        <f>+'International Tourist M.'!M181</f>
        <v>0</v>
      </c>
      <c r="N103" s="13">
        <f>+'International Tourist M.'!N181</f>
        <v>19</v>
      </c>
      <c r="O103" s="205" t="e">
        <f t="shared" si="44"/>
        <v>#DIV/0!</v>
      </c>
      <c r="P103" s="205" t="e">
        <f t="shared" si="45"/>
        <v>#DIV/0!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0</v>
      </c>
      <c r="T103" s="205" t="e">
        <f t="shared" si="46"/>
        <v>#DIV/0!</v>
      </c>
      <c r="U103" s="205" t="e">
        <f t="shared" si="47"/>
        <v>#DIV/0!</v>
      </c>
    </row>
    <row r="104" spans="1:23" ht="21" x14ac:dyDescent="0.6">
      <c r="A104" s="48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5" t="e">
        <f t="shared" si="40"/>
        <v>#DIV/0!</v>
      </c>
      <c r="F104" s="205" t="e">
        <f t="shared" si="41"/>
        <v>#DIV/0!</v>
      </c>
      <c r="G104" s="13">
        <f>+'International Tourist M.'!AA87</f>
        <v>17</v>
      </c>
      <c r="H104" s="13">
        <f>+'International Tourist M.'!AB87</f>
        <v>0</v>
      </c>
      <c r="I104" s="13">
        <f>+'International Tourist M.'!AC87</f>
        <v>0</v>
      </c>
      <c r="J104" s="205">
        <f t="shared" si="42"/>
        <v>-100</v>
      </c>
      <c r="K104" s="205" t="e">
        <f t="shared" si="43"/>
        <v>#DIV/0!</v>
      </c>
      <c r="L104" s="13">
        <f>+'International Tourist M.'!L182</f>
        <v>2</v>
      </c>
      <c r="M104" s="13">
        <f>+'International Tourist M.'!M182</f>
        <v>0</v>
      </c>
      <c r="N104" s="13">
        <f>+'International Tourist M.'!N182</f>
        <v>0</v>
      </c>
      <c r="O104" s="205">
        <f t="shared" si="44"/>
        <v>-100</v>
      </c>
      <c r="P104" s="205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5" t="e">
        <f t="shared" si="46"/>
        <v>#DIV/0!</v>
      </c>
      <c r="U104" s="205" t="e">
        <f t="shared" si="47"/>
        <v>#DIV/0!</v>
      </c>
    </row>
    <row r="105" spans="1:23" ht="21" x14ac:dyDescent="0.6">
      <c r="A105" s="48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5" t="e">
        <f t="shared" si="40"/>
        <v>#DIV/0!</v>
      </c>
      <c r="F105" s="205" t="e">
        <f t="shared" si="41"/>
        <v>#DIV/0!</v>
      </c>
      <c r="G105" s="13">
        <f>+'International Tourist M.'!AA88</f>
        <v>4</v>
      </c>
      <c r="H105" s="13">
        <f>+'International Tourist M.'!AB88</f>
        <v>0</v>
      </c>
      <c r="I105" s="13">
        <f>+'International Tourist M.'!AC88</f>
        <v>20</v>
      </c>
      <c r="J105" s="205">
        <f t="shared" si="42"/>
        <v>400</v>
      </c>
      <c r="K105" s="205" t="e">
        <f t="shared" si="43"/>
        <v>#DIV/0!</v>
      </c>
      <c r="L105" s="13">
        <f>+'International Tourist M.'!L183</f>
        <v>2</v>
      </c>
      <c r="M105" s="13">
        <f>+'International Tourist M.'!M183</f>
        <v>0</v>
      </c>
      <c r="N105" s="13">
        <f>+'International Tourist M.'!N183</f>
        <v>0</v>
      </c>
      <c r="O105" s="205">
        <f t="shared" si="44"/>
        <v>-100</v>
      </c>
      <c r="P105" s="205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5" t="e">
        <f t="shared" si="46"/>
        <v>#DIV/0!</v>
      </c>
      <c r="U105" s="205" t="e">
        <f t="shared" si="47"/>
        <v>#DIV/0!</v>
      </c>
    </row>
    <row r="106" spans="1:23" ht="21" x14ac:dyDescent="0.6">
      <c r="A106" s="48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5" t="e">
        <f t="shared" si="40"/>
        <v>#DIV/0!</v>
      </c>
      <c r="F106" s="205" t="e">
        <f t="shared" si="41"/>
        <v>#DIV/0!</v>
      </c>
      <c r="G106" s="13">
        <f>+'International Tourist M.'!AA89</f>
        <v>5</v>
      </c>
      <c r="H106" s="13">
        <f>+'International Tourist M.'!AB89</f>
        <v>25</v>
      </c>
      <c r="I106" s="13">
        <f>+'International Tourist M.'!AC89</f>
        <v>5</v>
      </c>
      <c r="J106" s="205">
        <f t="shared" si="42"/>
        <v>0</v>
      </c>
      <c r="K106" s="205">
        <f t="shared" si="43"/>
        <v>-80</v>
      </c>
      <c r="L106" s="13">
        <f>+'International Tourist M.'!L184</f>
        <v>0</v>
      </c>
      <c r="M106" s="13">
        <f>+'International Tourist M.'!M184</f>
        <v>0</v>
      </c>
      <c r="N106" s="13">
        <f>+'International Tourist M.'!N184</f>
        <v>0</v>
      </c>
      <c r="O106" s="205" t="e">
        <f t="shared" si="44"/>
        <v>#DIV/0!</v>
      </c>
      <c r="P106" s="205" t="e">
        <f t="shared" si="45"/>
        <v>#DIV/0!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5" t="e">
        <f t="shared" si="46"/>
        <v>#DIV/0!</v>
      </c>
      <c r="U106" s="205" t="e">
        <f t="shared" si="47"/>
        <v>#DIV/0!</v>
      </c>
    </row>
    <row r="107" spans="1:23" ht="21" x14ac:dyDescent="0.6">
      <c r="A107" s="48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5" t="e">
        <f t="shared" si="40"/>
        <v>#DIV/0!</v>
      </c>
      <c r="F107" s="205" t="e">
        <f t="shared" si="41"/>
        <v>#DIV/0!</v>
      </c>
      <c r="G107" s="13">
        <f>+'International Tourist M.'!AA90</f>
        <v>0</v>
      </c>
      <c r="H107" s="13">
        <f>+'International Tourist M.'!AB90</f>
        <v>37</v>
      </c>
      <c r="I107" s="13">
        <f>+'International Tourist M.'!AC90</f>
        <v>6</v>
      </c>
      <c r="J107" s="205" t="e">
        <f t="shared" si="42"/>
        <v>#DIV/0!</v>
      </c>
      <c r="K107" s="205">
        <f t="shared" si="43"/>
        <v>-83.78378378378379</v>
      </c>
      <c r="L107" s="13">
        <f>+'International Tourist M.'!L185</f>
        <v>16</v>
      </c>
      <c r="M107" s="13">
        <f>+'International Tourist M.'!M185</f>
        <v>0</v>
      </c>
      <c r="N107" s="13">
        <f>+'International Tourist M.'!N185</f>
        <v>2</v>
      </c>
      <c r="O107" s="205">
        <f t="shared" si="44"/>
        <v>-87.5</v>
      </c>
      <c r="P107" s="205" t="e">
        <f t="shared" si="45"/>
        <v>#DIV/0!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0</v>
      </c>
      <c r="T107" s="205" t="e">
        <f t="shared" si="46"/>
        <v>#DIV/0!</v>
      </c>
      <c r="U107" s="205" t="e">
        <f t="shared" si="47"/>
        <v>#DIV/0!</v>
      </c>
    </row>
    <row r="108" spans="1:23" ht="21" x14ac:dyDescent="0.6">
      <c r="A108" s="48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5" t="e">
        <f t="shared" si="40"/>
        <v>#DIV/0!</v>
      </c>
      <c r="F108" s="205" t="e">
        <f t="shared" si="41"/>
        <v>#DIV/0!</v>
      </c>
      <c r="G108" s="13">
        <f>+'International Tourist M.'!AA91</f>
        <v>3</v>
      </c>
      <c r="H108" s="13">
        <f>+'International Tourist M.'!AB91</f>
        <v>0</v>
      </c>
      <c r="I108" s="13">
        <f>+'International Tourist M.'!AC91</f>
        <v>10</v>
      </c>
      <c r="J108" s="205">
        <f t="shared" si="42"/>
        <v>233.33333333333334</v>
      </c>
      <c r="K108" s="205" t="e">
        <f t="shared" si="43"/>
        <v>#DIV/0!</v>
      </c>
      <c r="L108" s="13">
        <f>+'International Tourist M.'!L186</f>
        <v>5</v>
      </c>
      <c r="M108" s="13">
        <f>+'International Tourist M.'!M186</f>
        <v>1</v>
      </c>
      <c r="N108" s="13">
        <f>+'International Tourist M.'!N186</f>
        <v>2</v>
      </c>
      <c r="O108" s="205">
        <f t="shared" si="44"/>
        <v>-60</v>
      </c>
      <c r="P108" s="205">
        <f t="shared" si="45"/>
        <v>100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5" t="e">
        <f t="shared" si="46"/>
        <v>#DIV/0!</v>
      </c>
      <c r="U108" s="205" t="e">
        <f t="shared" si="47"/>
        <v>#DIV/0!</v>
      </c>
    </row>
    <row r="109" spans="1:23" ht="21" x14ac:dyDescent="0.6">
      <c r="A109" s="48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5" t="e">
        <f t="shared" si="40"/>
        <v>#DIV/0!</v>
      </c>
      <c r="F109" s="205" t="e">
        <f t="shared" si="41"/>
        <v>#DIV/0!</v>
      </c>
      <c r="G109" s="13">
        <f>+'International Tourist M.'!AA92</f>
        <v>0</v>
      </c>
      <c r="H109" s="13">
        <f>+'International Tourist M.'!AB92</f>
        <v>0</v>
      </c>
      <c r="I109" s="13">
        <f>+'International Tourist M.'!AC92</f>
        <v>22</v>
      </c>
      <c r="J109" s="205" t="e">
        <f t="shared" si="42"/>
        <v>#DIV/0!</v>
      </c>
      <c r="K109" s="205" t="e">
        <f t="shared" si="43"/>
        <v>#DIV/0!</v>
      </c>
      <c r="L109" s="13">
        <f>+'International Tourist M.'!L187</f>
        <v>12</v>
      </c>
      <c r="M109" s="13">
        <f>+'International Tourist M.'!M187</f>
        <v>0</v>
      </c>
      <c r="N109" s="13">
        <f>+'International Tourist M.'!N187</f>
        <v>0</v>
      </c>
      <c r="O109" s="205">
        <f t="shared" si="44"/>
        <v>-100</v>
      </c>
      <c r="P109" s="205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5" t="e">
        <f t="shared" si="46"/>
        <v>#DIV/0!</v>
      </c>
      <c r="U109" s="205" t="e">
        <f t="shared" si="47"/>
        <v>#DIV/0!</v>
      </c>
    </row>
    <row r="110" spans="1:23" ht="21" x14ac:dyDescent="0.6">
      <c r="A110" s="48" t="s">
        <v>111</v>
      </c>
      <c r="B110" s="13">
        <f>+'International Tourist M.'!AA112</f>
        <v>35</v>
      </c>
      <c r="C110" s="13">
        <f>+'International Tourist M.'!AB112</f>
        <v>0</v>
      </c>
      <c r="D110" s="13">
        <f>+'International Tourist M.'!AC112</f>
        <v>0</v>
      </c>
      <c r="E110" s="205">
        <f t="shared" si="40"/>
        <v>-100</v>
      </c>
      <c r="F110" s="205" t="e">
        <f t="shared" si="41"/>
        <v>#DIV/0!</v>
      </c>
      <c r="G110" s="13">
        <f>+'International Tourist M.'!AA93</f>
        <v>20</v>
      </c>
      <c r="H110" s="13">
        <f>+'International Tourist M.'!AB93</f>
        <v>4</v>
      </c>
      <c r="I110" s="13">
        <f>+'International Tourist M.'!AC93</f>
        <v>0</v>
      </c>
      <c r="J110" s="205">
        <f t="shared" si="42"/>
        <v>-100</v>
      </c>
      <c r="K110" s="205">
        <f t="shared" si="43"/>
        <v>-100</v>
      </c>
      <c r="L110" s="13">
        <f>+'International Tourist M.'!L188</f>
        <v>2</v>
      </c>
      <c r="M110" s="13">
        <f>+'International Tourist M.'!M188</f>
        <v>0</v>
      </c>
      <c r="N110" s="13">
        <f>+'International Tourist M.'!N188</f>
        <v>2</v>
      </c>
      <c r="O110" s="205">
        <f t="shared" si="44"/>
        <v>0</v>
      </c>
      <c r="P110" s="205" t="e">
        <f t="shared" si="45"/>
        <v>#DIV/0!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205" t="e">
        <f t="shared" si="46"/>
        <v>#DIV/0!</v>
      </c>
      <c r="U110" s="205" t="e">
        <f t="shared" si="47"/>
        <v>#DIV/0!</v>
      </c>
    </row>
    <row r="111" spans="1:23" ht="21" x14ac:dyDescent="0.6">
      <c r="A111" s="48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5" t="e">
        <f t="shared" si="40"/>
        <v>#DIV/0!</v>
      </c>
      <c r="F111" s="205" t="e">
        <f t="shared" si="41"/>
        <v>#DIV/0!</v>
      </c>
      <c r="G111" s="13">
        <f>+'International Tourist M.'!AA94</f>
        <v>11</v>
      </c>
      <c r="H111" s="13">
        <f>+'International Tourist M.'!AB94</f>
        <v>0</v>
      </c>
      <c r="I111" s="13">
        <f>+'International Tourist M.'!AC94</f>
        <v>0</v>
      </c>
      <c r="J111" s="205">
        <f t="shared" si="42"/>
        <v>-100</v>
      </c>
      <c r="K111" s="205" t="e">
        <f t="shared" si="43"/>
        <v>#DIV/0!</v>
      </c>
      <c r="L111" s="13">
        <f>+'International Tourist M.'!L189</f>
        <v>0</v>
      </c>
      <c r="M111" s="13">
        <f>+'International Tourist M.'!M189</f>
        <v>0</v>
      </c>
      <c r="N111" s="13">
        <f>+'International Tourist M.'!N189</f>
        <v>13</v>
      </c>
      <c r="O111" s="205" t="e">
        <f t="shared" si="44"/>
        <v>#DIV/0!</v>
      </c>
      <c r="P111" s="205" t="e">
        <f t="shared" si="45"/>
        <v>#DIV/0!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5" t="e">
        <f t="shared" si="46"/>
        <v>#DIV/0!</v>
      </c>
      <c r="U111" s="205" t="e">
        <f t="shared" si="47"/>
        <v>#DIV/0!</v>
      </c>
      <c r="W111" s="93">
        <f>+D111+I111+N111+S111</f>
        <v>13</v>
      </c>
    </row>
    <row r="112" spans="1:23" ht="21" x14ac:dyDescent="0.6">
      <c r="A112" s="48" t="s">
        <v>113</v>
      </c>
      <c r="B112" s="14">
        <f>SUM(B100:B111)</f>
        <v>35</v>
      </c>
      <c r="C112" s="14">
        <f>SUM(C100:C111)</f>
        <v>7</v>
      </c>
      <c r="D112" s="14">
        <f>SUM(D100:D111)</f>
        <v>0</v>
      </c>
      <c r="E112" s="205">
        <f t="shared" si="40"/>
        <v>-100</v>
      </c>
      <c r="F112" s="205">
        <f t="shared" si="41"/>
        <v>-100</v>
      </c>
      <c r="G112" s="14">
        <f>SUM(G100:G111)</f>
        <v>178</v>
      </c>
      <c r="H112" s="14">
        <f>SUM(H100:H111)</f>
        <v>118</v>
      </c>
      <c r="I112" s="14">
        <f>SUM(I100:I111)</f>
        <v>86</v>
      </c>
      <c r="J112" s="205">
        <f t="shared" si="42"/>
        <v>-51.68539325842697</v>
      </c>
      <c r="K112" s="205">
        <f t="shared" si="43"/>
        <v>-27.118644067796609</v>
      </c>
      <c r="L112" s="14">
        <f>SUM(L100:L111)</f>
        <v>65</v>
      </c>
      <c r="M112" s="14">
        <f>SUM(M100:M111)</f>
        <v>77</v>
      </c>
      <c r="N112" s="14">
        <f>SUM(N100:N111)</f>
        <v>83</v>
      </c>
      <c r="O112" s="205">
        <f t="shared" si="44"/>
        <v>27.692307692307693</v>
      </c>
      <c r="P112" s="205">
        <f t="shared" si="45"/>
        <v>7.7922077922077921</v>
      </c>
      <c r="Q112" s="14">
        <f>SUM(Q100:Q111)</f>
        <v>0</v>
      </c>
      <c r="R112" s="14">
        <f>SUM(R100:R111)</f>
        <v>0</v>
      </c>
      <c r="S112" s="14">
        <f>SUM(S100:S111)</f>
        <v>0</v>
      </c>
      <c r="T112" s="205" t="e">
        <f t="shared" si="46"/>
        <v>#DIV/0!</v>
      </c>
      <c r="U112" s="205" t="e">
        <f t="shared" si="47"/>
        <v>#DIV/0!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290" t="s">
        <v>101</v>
      </c>
      <c r="B120" s="305" t="s">
        <v>93</v>
      </c>
      <c r="C120" s="305"/>
      <c r="D120" s="306"/>
      <c r="E120" s="77" t="s">
        <v>147</v>
      </c>
      <c r="F120" s="77" t="s">
        <v>147</v>
      </c>
      <c r="G120" s="30"/>
      <c r="H120" s="6"/>
      <c r="I120" s="6"/>
      <c r="J120" s="11"/>
      <c r="K120" s="11"/>
      <c r="L120" s="307"/>
      <c r="M120" s="307"/>
      <c r="N120" s="307"/>
      <c r="O120" s="11"/>
      <c r="P120" s="11"/>
      <c r="Q120" s="307"/>
      <c r="R120" s="307"/>
      <c r="S120" s="307"/>
      <c r="T120" s="11"/>
      <c r="U120" s="11"/>
    </row>
    <row r="121" spans="1:21" ht="20.399999999999999" x14ac:dyDescent="0.55000000000000004">
      <c r="A121" s="291"/>
      <c r="B121" s="35">
        <v>2015</v>
      </c>
      <c r="C121" s="35">
        <v>2016</v>
      </c>
      <c r="D121" s="35">
        <v>2017</v>
      </c>
      <c r="E121" s="10" t="s">
        <v>341</v>
      </c>
      <c r="F121" s="10" t="s">
        <v>342</v>
      </c>
      <c r="G121" s="31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7" t="s">
        <v>102</v>
      </c>
      <c r="B122" s="13">
        <f>+'International Tourist M.'!F121</f>
        <v>74</v>
      </c>
      <c r="C122" s="13">
        <f>+'International Tourist M.'!G121</f>
        <v>89</v>
      </c>
      <c r="D122" s="13">
        <f>+'International Tourist M.'!H121</f>
        <v>35</v>
      </c>
      <c r="E122" s="205">
        <f>(D122-B122)/B122*100</f>
        <v>-52.702702702702695</v>
      </c>
      <c r="F122" s="205">
        <f>(D122-C122)/C122*100</f>
        <v>-60.674157303370791</v>
      </c>
      <c r="G122" s="30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8" t="s">
        <v>103</v>
      </c>
      <c r="B123" s="13">
        <f>+'International Tourist M.'!F122</f>
        <v>94</v>
      </c>
      <c r="C123" s="13">
        <f>+'International Tourist M.'!G122</f>
        <v>25</v>
      </c>
      <c r="D123" s="13">
        <f>+'International Tourist M.'!H122</f>
        <v>29</v>
      </c>
      <c r="E123" s="205">
        <f>(D123-B123)/B123*100</f>
        <v>-69.148936170212778</v>
      </c>
      <c r="F123" s="205">
        <f>(D123-C123)/C123*100</f>
        <v>16</v>
      </c>
      <c r="G123" s="30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8" t="s">
        <v>104</v>
      </c>
      <c r="B124" s="13">
        <f>+'International Tourist M.'!F123</f>
        <v>38</v>
      </c>
      <c r="C124" s="13">
        <f>+'International Tourist M.'!G123</f>
        <v>56</v>
      </c>
      <c r="D124" s="13">
        <f>+'International Tourist M.'!H123</f>
        <v>65</v>
      </c>
      <c r="E124" s="205">
        <f t="shared" ref="E124:E134" si="48">(D124-B124)/B124*100</f>
        <v>71.05263157894737</v>
      </c>
      <c r="F124" s="205">
        <f t="shared" ref="F124:F134" si="49">(D124-C124)/C124*100</f>
        <v>16.071428571428573</v>
      </c>
      <c r="G124" s="30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8" t="s">
        <v>105</v>
      </c>
      <c r="B125" s="13">
        <f>+'International Tourist M.'!F124</f>
        <v>0</v>
      </c>
      <c r="C125" s="13">
        <f>+'International Tourist M.'!G124</f>
        <v>12</v>
      </c>
      <c r="D125" s="13">
        <f>+'International Tourist M.'!H124</f>
        <v>19</v>
      </c>
      <c r="E125" s="205" t="e">
        <f t="shared" si="48"/>
        <v>#DIV/0!</v>
      </c>
      <c r="F125" s="205">
        <f t="shared" si="49"/>
        <v>58.333333333333336</v>
      </c>
      <c r="G125" s="30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8" t="s">
        <v>106</v>
      </c>
      <c r="B126" s="13">
        <f>+'International Tourist M.'!F125</f>
        <v>0</v>
      </c>
      <c r="C126" s="13">
        <f>+'International Tourist M.'!G125</f>
        <v>0</v>
      </c>
      <c r="D126" s="13">
        <f>+'International Tourist M.'!H125</f>
        <v>4</v>
      </c>
      <c r="E126" s="205" t="e">
        <f t="shared" si="48"/>
        <v>#DIV/0!</v>
      </c>
      <c r="F126" s="205" t="e">
        <f t="shared" si="49"/>
        <v>#DIV/0!</v>
      </c>
      <c r="G126" s="30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8" t="s">
        <v>107</v>
      </c>
      <c r="B127" s="13">
        <f>+'International Tourist M.'!F126</f>
        <v>1</v>
      </c>
      <c r="C127" s="13">
        <f>+'International Tourist M.'!G126</f>
        <v>12</v>
      </c>
      <c r="D127" s="13">
        <f>+'International Tourist M.'!H126</f>
        <v>0</v>
      </c>
      <c r="E127" s="205">
        <f t="shared" si="48"/>
        <v>-100</v>
      </c>
      <c r="F127" s="205">
        <f t="shared" si="49"/>
        <v>-100</v>
      </c>
      <c r="G127" s="30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8" t="s">
        <v>108</v>
      </c>
      <c r="B128" s="13">
        <f>+'International Tourist M.'!F127</f>
        <v>0</v>
      </c>
      <c r="C128" s="13">
        <f>+'International Tourist M.'!G127</f>
        <v>30</v>
      </c>
      <c r="D128" s="13">
        <f>+'International Tourist M.'!H127</f>
        <v>0</v>
      </c>
      <c r="E128" s="205" t="e">
        <f t="shared" si="48"/>
        <v>#DIV/0!</v>
      </c>
      <c r="F128" s="205">
        <f t="shared" si="49"/>
        <v>-100</v>
      </c>
      <c r="G128" s="30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8" t="s">
        <v>109</v>
      </c>
      <c r="B129" s="13">
        <f>+'International Tourist M.'!F128</f>
        <v>3</v>
      </c>
      <c r="C129" s="13">
        <f>+'International Tourist M.'!G128</f>
        <v>0</v>
      </c>
      <c r="D129" s="13">
        <f>+'International Tourist M.'!H128</f>
        <v>13</v>
      </c>
      <c r="E129" s="205">
        <f t="shared" si="48"/>
        <v>333.33333333333337</v>
      </c>
      <c r="F129" s="205" t="e">
        <f t="shared" si="49"/>
        <v>#DIV/0!</v>
      </c>
      <c r="G129" s="30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8" t="s">
        <v>125</v>
      </c>
      <c r="B130" s="13">
        <f>+'International Tourist M.'!F129</f>
        <v>0</v>
      </c>
      <c r="C130" s="13">
        <f>+'International Tourist M.'!G129</f>
        <v>15</v>
      </c>
      <c r="D130" s="13">
        <f>+'International Tourist M.'!H129</f>
        <v>0</v>
      </c>
      <c r="E130" s="205" t="e">
        <f t="shared" si="48"/>
        <v>#DIV/0!</v>
      </c>
      <c r="F130" s="205">
        <f t="shared" si="49"/>
        <v>-100</v>
      </c>
      <c r="G130" s="30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8" t="s">
        <v>110</v>
      </c>
      <c r="B131" s="13">
        <f>+'International Tourist M.'!F130</f>
        <v>0</v>
      </c>
      <c r="C131" s="13">
        <f>+'International Tourist M.'!G130</f>
        <v>0</v>
      </c>
      <c r="D131" s="13">
        <f>+'International Tourist M.'!H130</f>
        <v>25</v>
      </c>
      <c r="E131" s="205" t="e">
        <f t="shared" si="48"/>
        <v>#DIV/0!</v>
      </c>
      <c r="F131" s="205" t="e">
        <f t="shared" si="49"/>
        <v>#DIV/0!</v>
      </c>
      <c r="G131" s="30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8" t="s">
        <v>111</v>
      </c>
      <c r="B132" s="13">
        <f>+'International Tourist M.'!F131</f>
        <v>30</v>
      </c>
      <c r="C132" s="13">
        <f>+'International Tourist M.'!G131</f>
        <v>26</v>
      </c>
      <c r="D132" s="13">
        <f>+'International Tourist M.'!H131</f>
        <v>66</v>
      </c>
      <c r="E132" s="205">
        <f t="shared" si="48"/>
        <v>120</v>
      </c>
      <c r="F132" s="205">
        <f t="shared" si="49"/>
        <v>153.84615384615387</v>
      </c>
      <c r="G132" s="30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8" t="s">
        <v>112</v>
      </c>
      <c r="B133" s="13">
        <f>+'International Tourist M.'!F132</f>
        <v>25</v>
      </c>
      <c r="C133" s="13">
        <f>+'International Tourist M.'!G132</f>
        <v>62</v>
      </c>
      <c r="D133" s="13">
        <f>+'International Tourist M.'!H132</f>
        <v>13</v>
      </c>
      <c r="E133" s="205">
        <f t="shared" si="48"/>
        <v>-48</v>
      </c>
      <c r="F133" s="205">
        <f t="shared" si="49"/>
        <v>-79.032258064516128</v>
      </c>
      <c r="G133" s="30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3">
        <f>+D133+I133+N133+S133</f>
        <v>13</v>
      </c>
    </row>
    <row r="134" spans="1:23" ht="21" x14ac:dyDescent="0.6">
      <c r="A134" s="48" t="s">
        <v>113</v>
      </c>
      <c r="B134" s="14">
        <f>SUM(B122:B133)</f>
        <v>265</v>
      </c>
      <c r="C134" s="14">
        <f>SUM(C122:C133)</f>
        <v>327</v>
      </c>
      <c r="D134" s="14">
        <f>SUM(D122:D133)</f>
        <v>269</v>
      </c>
      <c r="E134" s="205">
        <f t="shared" si="48"/>
        <v>1.5094339622641511</v>
      </c>
      <c r="F134" s="205">
        <f t="shared" si="49"/>
        <v>-17.737003058103976</v>
      </c>
      <c r="G134" s="30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134612</v>
      </c>
    </row>
  </sheetData>
  <mergeCells count="34"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4"/>
  <sheetViews>
    <sheetView zoomScale="65" workbookViewId="0"/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>As of December 2017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24</v>
      </c>
      <c r="C4" s="305"/>
      <c r="D4" s="306"/>
      <c r="E4" s="77" t="s">
        <v>147</v>
      </c>
      <c r="F4" s="77" t="s">
        <v>147</v>
      </c>
      <c r="G4" s="305" t="s">
        <v>26</v>
      </c>
      <c r="H4" s="305"/>
      <c r="I4" s="306"/>
      <c r="J4" s="77" t="s">
        <v>147</v>
      </c>
      <c r="K4" s="77" t="s">
        <v>147</v>
      </c>
      <c r="L4" s="305" t="s">
        <v>29</v>
      </c>
      <c r="M4" s="305"/>
      <c r="N4" s="306"/>
      <c r="O4" s="77" t="s">
        <v>147</v>
      </c>
      <c r="P4" s="77" t="s">
        <v>147</v>
      </c>
      <c r="Q4" s="305" t="s">
        <v>37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M.'!AA64</f>
        <v>1296</v>
      </c>
      <c r="C6" s="13">
        <f>+'International Tourist M.'!AB64</f>
        <v>2117</v>
      </c>
      <c r="D6" s="13">
        <f>+'International Tourist M.'!AC64</f>
        <v>2323</v>
      </c>
      <c r="E6" s="205">
        <f t="shared" ref="E6:E18" si="0">(D6-B6)/B6*100</f>
        <v>79.243827160493822</v>
      </c>
      <c r="F6" s="205">
        <f t="shared" ref="F6:F18" si="1">(D6-C6)/C6*100</f>
        <v>9.7307510628247531</v>
      </c>
      <c r="G6" s="13">
        <f>+'International Tourist M.'!C83</f>
        <v>1401</v>
      </c>
      <c r="H6" s="13">
        <f>+'International Tourist M.'!D83</f>
        <v>659</v>
      </c>
      <c r="I6" s="13">
        <f>+'International Tourist M.'!E83</f>
        <v>631</v>
      </c>
      <c r="J6" s="205">
        <f>(I6-G6)/G6*100</f>
        <v>-54.960742326909354</v>
      </c>
      <c r="K6" s="205">
        <f>(I6-H6)/H6*100</f>
        <v>-4.2488619119878601</v>
      </c>
      <c r="L6" s="13">
        <f>+'International Tourist M.'!F178</f>
        <v>50</v>
      </c>
      <c r="M6" s="13">
        <f>+'International Tourist M.'!G178</f>
        <v>61</v>
      </c>
      <c r="N6" s="13">
        <f>+'International Tourist M.'!H178</f>
        <v>0</v>
      </c>
      <c r="O6" s="205">
        <f>(N6-L6)/L6*100</f>
        <v>-100</v>
      </c>
      <c r="P6" s="205">
        <f>(N6-M6)/M6*100</f>
        <v>-100</v>
      </c>
      <c r="Q6" s="13">
        <f>+'International Tourist M.'!I45</f>
        <v>7</v>
      </c>
      <c r="R6" s="13">
        <f>+'International Tourist M.'!J45</f>
        <v>43</v>
      </c>
      <c r="S6" s="13">
        <f>+'International Tourist M.'!K45</f>
        <v>18</v>
      </c>
      <c r="T6" s="205">
        <f>(S6-Q6)/Q6*100</f>
        <v>157.14285714285714</v>
      </c>
      <c r="U6" s="205">
        <f>(S6-R6)/R6*100</f>
        <v>-58.139534883720934</v>
      </c>
    </row>
    <row r="7" spans="1:21" ht="21" x14ac:dyDescent="0.6">
      <c r="A7" s="48" t="s">
        <v>103</v>
      </c>
      <c r="B7" s="13">
        <f>+'International Tourist M.'!AA65</f>
        <v>1672</v>
      </c>
      <c r="C7" s="13">
        <f>+'International Tourist M.'!AB65</f>
        <v>2315</v>
      </c>
      <c r="D7" s="13">
        <f>+'International Tourist M.'!AC65</f>
        <v>3120</v>
      </c>
      <c r="E7" s="205">
        <f t="shared" si="0"/>
        <v>86.602870813397132</v>
      </c>
      <c r="F7" s="205">
        <f t="shared" si="1"/>
        <v>34.773218142548593</v>
      </c>
      <c r="G7" s="13">
        <f>+'International Tourist M.'!C84</f>
        <v>792</v>
      </c>
      <c r="H7" s="13">
        <f>+'International Tourist M.'!D84</f>
        <v>516</v>
      </c>
      <c r="I7" s="13">
        <f>+'International Tourist M.'!E84</f>
        <v>884</v>
      </c>
      <c r="J7" s="205">
        <f>(I7-G7)/G7*100</f>
        <v>11.616161616161616</v>
      </c>
      <c r="K7" s="205">
        <f>(I7-H7)/H7*100</f>
        <v>71.31782945736434</v>
      </c>
      <c r="L7" s="13">
        <f>+'International Tourist M.'!F179</f>
        <v>47</v>
      </c>
      <c r="M7" s="13">
        <f>+'International Tourist M.'!G179</f>
        <v>11</v>
      </c>
      <c r="N7" s="13">
        <f>+'International Tourist M.'!H179</f>
        <v>0</v>
      </c>
      <c r="O7" s="205">
        <f>(N7-L7)/L7*100</f>
        <v>-100</v>
      </c>
      <c r="P7" s="205">
        <f>(N7-M7)/M7*100</f>
        <v>-100</v>
      </c>
      <c r="Q7" s="13">
        <f>+'International Tourist M.'!I46</f>
        <v>22</v>
      </c>
      <c r="R7" s="13">
        <f>+'International Tourist M.'!J46</f>
        <v>3</v>
      </c>
      <c r="S7" s="13">
        <f>+'International Tourist M.'!K46</f>
        <v>11</v>
      </c>
      <c r="T7" s="205">
        <f>(S7-Q7)/Q7*100</f>
        <v>-50</v>
      </c>
      <c r="U7" s="205">
        <f>(S7-R7)/R7*100</f>
        <v>266.66666666666663</v>
      </c>
    </row>
    <row r="8" spans="1:21" ht="21" x14ac:dyDescent="0.6">
      <c r="A8" s="48" t="s">
        <v>104</v>
      </c>
      <c r="B8" s="13">
        <f>+'International Tourist M.'!AA66</f>
        <v>3041</v>
      </c>
      <c r="C8" s="13">
        <f>+'International Tourist M.'!AB66</f>
        <v>3929</v>
      </c>
      <c r="D8" s="13">
        <f>+'International Tourist M.'!AC66</f>
        <v>5066</v>
      </c>
      <c r="E8" s="205">
        <f t="shared" si="0"/>
        <v>66.589937520552439</v>
      </c>
      <c r="F8" s="205">
        <f t="shared" si="1"/>
        <v>28.938661236955969</v>
      </c>
      <c r="G8" s="13">
        <f>+'International Tourist M.'!C85</f>
        <v>486</v>
      </c>
      <c r="H8" s="13">
        <f>+'International Tourist M.'!D85</f>
        <v>440</v>
      </c>
      <c r="I8" s="13">
        <f>+'International Tourist M.'!E85</f>
        <v>561</v>
      </c>
      <c r="J8" s="205">
        <f t="shared" ref="J8:J17" si="2">(I8-G8)/G8*100</f>
        <v>15.432098765432098</v>
      </c>
      <c r="K8" s="205">
        <f t="shared" ref="K8:K17" si="3">(I8-H8)/H8*100</f>
        <v>27.500000000000004</v>
      </c>
      <c r="L8" s="13">
        <f>+'International Tourist M.'!F180</f>
        <v>86</v>
      </c>
      <c r="M8" s="13">
        <f>+'International Tourist M.'!G180</f>
        <v>35</v>
      </c>
      <c r="N8" s="13">
        <f>+'International Tourist M.'!H180</f>
        <v>2</v>
      </c>
      <c r="O8" s="205">
        <f t="shared" ref="O8:O17" si="4">(N8-L8)/L8*100</f>
        <v>-97.674418604651152</v>
      </c>
      <c r="P8" s="205">
        <f t="shared" ref="P8:P17" si="5">(N8-M8)/M8*100</f>
        <v>-94.285714285714278</v>
      </c>
      <c r="Q8" s="13">
        <f>+'International Tourist M.'!I47</f>
        <v>0</v>
      </c>
      <c r="R8" s="13">
        <f>+'International Tourist M.'!J47</f>
        <v>3</v>
      </c>
      <c r="S8" s="13">
        <f>+'International Tourist M.'!K47</f>
        <v>26</v>
      </c>
      <c r="T8" s="205" t="e">
        <f t="shared" ref="T8:T17" si="6">(S8-Q8)/Q8*100</f>
        <v>#DIV/0!</v>
      </c>
      <c r="U8" s="205">
        <f t="shared" ref="U8:U17" si="7">(S8-R8)/R8*100</f>
        <v>766.66666666666674</v>
      </c>
    </row>
    <row r="9" spans="1:21" ht="21" x14ac:dyDescent="0.6">
      <c r="A9" s="48" t="s">
        <v>105</v>
      </c>
      <c r="B9" s="13">
        <f>+'International Tourist M.'!AA67</f>
        <v>1584</v>
      </c>
      <c r="C9" s="13">
        <f>+'International Tourist M.'!AB67</f>
        <v>2030</v>
      </c>
      <c r="D9" s="13">
        <f>+'International Tourist M.'!AC67</f>
        <v>2586</v>
      </c>
      <c r="E9" s="205">
        <f t="shared" si="0"/>
        <v>63.257575757575758</v>
      </c>
      <c r="F9" s="205">
        <f t="shared" si="1"/>
        <v>27.389162561576352</v>
      </c>
      <c r="G9" s="13">
        <f>+'International Tourist M.'!C86</f>
        <v>146</v>
      </c>
      <c r="H9" s="13">
        <f>+'International Tourist M.'!D86</f>
        <v>183</v>
      </c>
      <c r="I9" s="13">
        <f>+'International Tourist M.'!E86</f>
        <v>330</v>
      </c>
      <c r="J9" s="205">
        <f t="shared" si="2"/>
        <v>126.02739726027397</v>
      </c>
      <c r="K9" s="205">
        <f t="shared" si="3"/>
        <v>80.327868852459019</v>
      </c>
      <c r="L9" s="13">
        <f>+'International Tourist M.'!F181</f>
        <v>80</v>
      </c>
      <c r="M9" s="13">
        <f>+'International Tourist M.'!G181</f>
        <v>126</v>
      </c>
      <c r="N9" s="13">
        <f>+'International Tourist M.'!H181</f>
        <v>34</v>
      </c>
      <c r="O9" s="205">
        <f t="shared" si="4"/>
        <v>-57.499999999999993</v>
      </c>
      <c r="P9" s="205">
        <f t="shared" si="5"/>
        <v>-73.015873015873012</v>
      </c>
      <c r="Q9" s="13">
        <f>+'International Tourist M.'!I48</f>
        <v>39</v>
      </c>
      <c r="R9" s="13">
        <f>+'International Tourist M.'!J48</f>
        <v>4</v>
      </c>
      <c r="S9" s="13">
        <f>+'International Tourist M.'!K48</f>
        <v>78</v>
      </c>
      <c r="T9" s="205">
        <f t="shared" si="6"/>
        <v>100</v>
      </c>
      <c r="U9" s="205">
        <f t="shared" si="7"/>
        <v>1850</v>
      </c>
    </row>
    <row r="10" spans="1:21" ht="21" x14ac:dyDescent="0.6">
      <c r="A10" s="48" t="s">
        <v>106</v>
      </c>
      <c r="B10" s="13">
        <f>+'International Tourist M.'!AA68</f>
        <v>1856</v>
      </c>
      <c r="C10" s="13">
        <f>+'International Tourist M.'!AB68</f>
        <v>2404</v>
      </c>
      <c r="D10" s="13">
        <f>+'International Tourist M.'!AC68</f>
        <v>2709</v>
      </c>
      <c r="E10" s="205">
        <f t="shared" si="0"/>
        <v>45.959051724137936</v>
      </c>
      <c r="F10" s="205">
        <f t="shared" si="1"/>
        <v>12.687188019966722</v>
      </c>
      <c r="G10" s="13">
        <f>+'International Tourist M.'!C87</f>
        <v>44</v>
      </c>
      <c r="H10" s="13">
        <f>+'International Tourist M.'!D87</f>
        <v>93</v>
      </c>
      <c r="I10" s="13">
        <f>+'International Tourist M.'!E87</f>
        <v>85</v>
      </c>
      <c r="J10" s="205">
        <f t="shared" si="2"/>
        <v>93.181818181818173</v>
      </c>
      <c r="K10" s="205">
        <f t="shared" si="3"/>
        <v>-8.6021505376344098</v>
      </c>
      <c r="L10" s="13">
        <f>+'International Tourist M.'!F182</f>
        <v>109</v>
      </c>
      <c r="M10" s="13">
        <f>+'International Tourist M.'!G182</f>
        <v>0</v>
      </c>
      <c r="N10" s="13">
        <f>+'International Tourist M.'!H182</f>
        <v>4</v>
      </c>
      <c r="O10" s="205">
        <f t="shared" si="4"/>
        <v>-96.330275229357795</v>
      </c>
      <c r="P10" s="205" t="e">
        <f t="shared" si="5"/>
        <v>#DIV/0!</v>
      </c>
      <c r="Q10" s="13">
        <f>+'International Tourist M.'!I49</f>
        <v>36</v>
      </c>
      <c r="R10" s="13">
        <f>+'International Tourist M.'!J49</f>
        <v>80</v>
      </c>
      <c r="S10" s="13">
        <f>+'International Tourist M.'!K49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8" t="s">
        <v>107</v>
      </c>
      <c r="B11" s="13">
        <f>+'International Tourist M.'!AA69</f>
        <v>1910</v>
      </c>
      <c r="C11" s="13">
        <f>+'International Tourist M.'!AB69</f>
        <v>2616</v>
      </c>
      <c r="D11" s="13">
        <f>+'International Tourist M.'!AC69</f>
        <v>3617</v>
      </c>
      <c r="E11" s="205">
        <f t="shared" si="0"/>
        <v>89.3717277486911</v>
      </c>
      <c r="F11" s="205">
        <f t="shared" si="1"/>
        <v>38.264525993883794</v>
      </c>
      <c r="G11" s="13">
        <f>+'International Tourist M.'!C88</f>
        <v>22</v>
      </c>
      <c r="H11" s="13">
        <f>+'International Tourist M.'!D88</f>
        <v>123</v>
      </c>
      <c r="I11" s="13">
        <f>+'International Tourist M.'!E88</f>
        <v>16</v>
      </c>
      <c r="J11" s="205">
        <f t="shared" si="2"/>
        <v>-27.27272727272727</v>
      </c>
      <c r="K11" s="205">
        <f t="shared" si="3"/>
        <v>-86.99186991869918</v>
      </c>
      <c r="L11" s="13">
        <f>+'International Tourist M.'!F183</f>
        <v>15</v>
      </c>
      <c r="M11" s="13">
        <f>+'International Tourist M.'!G183</f>
        <v>0</v>
      </c>
      <c r="N11" s="13">
        <f>+'International Tourist M.'!H183</f>
        <v>31</v>
      </c>
      <c r="O11" s="205">
        <f t="shared" si="4"/>
        <v>106.66666666666667</v>
      </c>
      <c r="P11" s="205" t="e">
        <f t="shared" si="5"/>
        <v>#DIV/0!</v>
      </c>
      <c r="Q11" s="13">
        <f>+'International Tourist M.'!I50</f>
        <v>6</v>
      </c>
      <c r="R11" s="13">
        <f>+'International Tourist M.'!J50</f>
        <v>36</v>
      </c>
      <c r="S11" s="13">
        <f>+'International Tourist M.'!K50</f>
        <v>25</v>
      </c>
      <c r="T11" s="205">
        <f t="shared" si="6"/>
        <v>316.66666666666663</v>
      </c>
      <c r="U11" s="205">
        <f t="shared" si="7"/>
        <v>-30.555555555555557</v>
      </c>
    </row>
    <row r="12" spans="1:21" ht="21" x14ac:dyDescent="0.6">
      <c r="A12" s="48" t="s">
        <v>108</v>
      </c>
      <c r="B12" s="13">
        <f>+'International Tourist M.'!AA70</f>
        <v>2313</v>
      </c>
      <c r="C12" s="13">
        <f>+'International Tourist M.'!AB70</f>
        <v>2708</v>
      </c>
      <c r="D12" s="13">
        <f>+'International Tourist M.'!AC70</f>
        <v>1956</v>
      </c>
      <c r="E12" s="205">
        <f t="shared" si="0"/>
        <v>-15.434500648508431</v>
      </c>
      <c r="F12" s="205">
        <f t="shared" si="1"/>
        <v>-27.76957163958641</v>
      </c>
      <c r="G12" s="13">
        <f>+'International Tourist M.'!C89</f>
        <v>286</v>
      </c>
      <c r="H12" s="13">
        <f>+'International Tourist M.'!D89</f>
        <v>329</v>
      </c>
      <c r="I12" s="13">
        <f>+'International Tourist M.'!E89</f>
        <v>303</v>
      </c>
      <c r="J12" s="205">
        <f t="shared" si="2"/>
        <v>5.9440559440559442</v>
      </c>
      <c r="K12" s="205">
        <f t="shared" si="3"/>
        <v>-7.9027355623100304</v>
      </c>
      <c r="L12" s="13">
        <f>+'International Tourist M.'!F184</f>
        <v>124</v>
      </c>
      <c r="M12" s="13">
        <f>+'International Tourist M.'!G184</f>
        <v>0</v>
      </c>
      <c r="N12" s="13">
        <f>+'International Tourist M.'!H184</f>
        <v>79</v>
      </c>
      <c r="O12" s="205">
        <f t="shared" si="4"/>
        <v>-36.29032258064516</v>
      </c>
      <c r="P12" s="205" t="e">
        <f t="shared" si="5"/>
        <v>#DIV/0!</v>
      </c>
      <c r="Q12" s="13">
        <f>+'International Tourist M.'!I51</f>
        <v>35</v>
      </c>
      <c r="R12" s="13">
        <f>+'International Tourist M.'!J51</f>
        <v>32</v>
      </c>
      <c r="S12" s="13">
        <f>+'International Tourist M.'!K51</f>
        <v>40</v>
      </c>
      <c r="T12" s="205">
        <f t="shared" si="6"/>
        <v>14.285714285714285</v>
      </c>
      <c r="U12" s="205">
        <f t="shared" si="7"/>
        <v>25</v>
      </c>
    </row>
    <row r="13" spans="1:21" ht="21" x14ac:dyDescent="0.6">
      <c r="A13" s="48" t="s">
        <v>109</v>
      </c>
      <c r="B13" s="13">
        <f>+'International Tourist M.'!AA71</f>
        <v>2537</v>
      </c>
      <c r="C13" s="13">
        <f>+'International Tourist M.'!AB71</f>
        <v>3325</v>
      </c>
      <c r="D13" s="13">
        <f>+'International Tourist M.'!AC71</f>
        <v>1935</v>
      </c>
      <c r="E13" s="205">
        <f t="shared" si="0"/>
        <v>-23.728813559322035</v>
      </c>
      <c r="F13" s="205">
        <f t="shared" si="1"/>
        <v>-41.804511278195491</v>
      </c>
      <c r="G13" s="13">
        <f>+'International Tourist M.'!C90</f>
        <v>357</v>
      </c>
      <c r="H13" s="13">
        <f>+'International Tourist M.'!D90</f>
        <v>482</v>
      </c>
      <c r="I13" s="13">
        <f>+'International Tourist M.'!E90</f>
        <v>254</v>
      </c>
      <c r="J13" s="205">
        <f t="shared" si="2"/>
        <v>-28.851540616246496</v>
      </c>
      <c r="K13" s="205">
        <f t="shared" si="3"/>
        <v>-47.302904564315348</v>
      </c>
      <c r="L13" s="13">
        <f>+'International Tourist M.'!F185</f>
        <v>79</v>
      </c>
      <c r="M13" s="13">
        <f>+'International Tourist M.'!G185</f>
        <v>0</v>
      </c>
      <c r="N13" s="13">
        <f>+'International Tourist M.'!H185</f>
        <v>95</v>
      </c>
      <c r="O13" s="205">
        <f t="shared" si="4"/>
        <v>20.253164556962027</v>
      </c>
      <c r="P13" s="205" t="e">
        <f t="shared" si="5"/>
        <v>#DIV/0!</v>
      </c>
      <c r="Q13" s="13">
        <f>+'International Tourist M.'!I52</f>
        <v>64</v>
      </c>
      <c r="R13" s="13">
        <f>+'International Tourist M.'!J52</f>
        <v>35</v>
      </c>
      <c r="S13" s="13">
        <f>+'International Tourist M.'!K52</f>
        <v>35</v>
      </c>
      <c r="T13" s="205">
        <f t="shared" si="6"/>
        <v>-45.3125</v>
      </c>
      <c r="U13" s="205">
        <f t="shared" si="7"/>
        <v>0</v>
      </c>
    </row>
    <row r="14" spans="1:21" ht="21" x14ac:dyDescent="0.6">
      <c r="A14" s="48" t="s">
        <v>125</v>
      </c>
      <c r="B14" s="13">
        <f>+'International Tourist M.'!AA72</f>
        <v>2795</v>
      </c>
      <c r="C14" s="13">
        <f>+'International Tourist M.'!AB72</f>
        <v>2638</v>
      </c>
      <c r="D14" s="13">
        <f>+'International Tourist M.'!AC72</f>
        <v>2455</v>
      </c>
      <c r="E14" s="205">
        <f t="shared" si="0"/>
        <v>-12.164579606440071</v>
      </c>
      <c r="F14" s="205">
        <f t="shared" si="1"/>
        <v>-6.9370735405610313</v>
      </c>
      <c r="G14" s="13">
        <f>+'International Tourist M.'!C91</f>
        <v>166</v>
      </c>
      <c r="H14" s="13">
        <f>+'International Tourist M.'!D91</f>
        <v>84</v>
      </c>
      <c r="I14" s="13">
        <f>+'International Tourist M.'!E91</f>
        <v>43</v>
      </c>
      <c r="J14" s="205">
        <f t="shared" si="2"/>
        <v>-74.096385542168676</v>
      </c>
      <c r="K14" s="205">
        <f t="shared" si="3"/>
        <v>-48.80952380952381</v>
      </c>
      <c r="L14" s="13">
        <f>+'International Tourist M.'!F186</f>
        <v>91</v>
      </c>
      <c r="M14" s="13">
        <f>+'International Tourist M.'!G186</f>
        <v>0</v>
      </c>
      <c r="N14" s="13">
        <f>+'International Tourist M.'!H186</f>
        <v>26</v>
      </c>
      <c r="O14" s="205">
        <f t="shared" si="4"/>
        <v>-71.428571428571431</v>
      </c>
      <c r="P14" s="205" t="e">
        <f t="shared" si="5"/>
        <v>#DIV/0!</v>
      </c>
      <c r="Q14" s="13">
        <f>+'International Tourist M.'!I53</f>
        <v>54</v>
      </c>
      <c r="R14" s="13">
        <f>+'International Tourist M.'!J53</f>
        <v>23</v>
      </c>
      <c r="S14" s="13">
        <f>+'International Tourist M.'!K53</f>
        <v>11</v>
      </c>
      <c r="T14" s="205">
        <f t="shared" si="6"/>
        <v>-79.629629629629633</v>
      </c>
      <c r="U14" s="205">
        <f t="shared" si="7"/>
        <v>-52.173913043478258</v>
      </c>
    </row>
    <row r="15" spans="1:21" ht="21" x14ac:dyDescent="0.6">
      <c r="A15" s="48" t="s">
        <v>110</v>
      </c>
      <c r="B15" s="13">
        <f>+'International Tourist M.'!AA73</f>
        <v>2122</v>
      </c>
      <c r="C15" s="13">
        <f>+'International Tourist M.'!AB73</f>
        <v>2707</v>
      </c>
      <c r="D15" s="13">
        <f>+'International Tourist M.'!AC73</f>
        <v>1509</v>
      </c>
      <c r="E15" s="205">
        <f t="shared" si="0"/>
        <v>-28.887841658812441</v>
      </c>
      <c r="F15" s="205">
        <f t="shared" si="1"/>
        <v>-44.255633542667162</v>
      </c>
      <c r="G15" s="13">
        <f>+'International Tourist M.'!C92</f>
        <v>91</v>
      </c>
      <c r="H15" s="13">
        <f>+'International Tourist M.'!D92</f>
        <v>236</v>
      </c>
      <c r="I15" s="13">
        <f>+'International Tourist M.'!E92</f>
        <v>207</v>
      </c>
      <c r="J15" s="205">
        <f t="shared" si="2"/>
        <v>127.47252747252746</v>
      </c>
      <c r="K15" s="205">
        <f t="shared" si="3"/>
        <v>-12.288135593220339</v>
      </c>
      <c r="L15" s="13">
        <f>+'International Tourist M.'!F187</f>
        <v>20</v>
      </c>
      <c r="M15" s="13">
        <f>+'International Tourist M.'!G187</f>
        <v>0</v>
      </c>
      <c r="N15" s="13">
        <f>+'International Tourist M.'!H187</f>
        <v>19</v>
      </c>
      <c r="O15" s="205">
        <f t="shared" si="4"/>
        <v>-5</v>
      </c>
      <c r="P15" s="205" t="e">
        <f t="shared" si="5"/>
        <v>#DIV/0!</v>
      </c>
      <c r="Q15" s="13">
        <f>+'International Tourist M.'!I54</f>
        <v>2</v>
      </c>
      <c r="R15" s="13">
        <f>+'International Tourist M.'!J54</f>
        <v>10</v>
      </c>
      <c r="S15" s="13">
        <f>+'International Tourist M.'!K54</f>
        <v>24</v>
      </c>
      <c r="T15" s="205">
        <f t="shared" si="6"/>
        <v>1100</v>
      </c>
      <c r="U15" s="205">
        <f t="shared" si="7"/>
        <v>140</v>
      </c>
    </row>
    <row r="16" spans="1:21" ht="21" x14ac:dyDescent="0.6">
      <c r="A16" s="48" t="s">
        <v>111</v>
      </c>
      <c r="B16" s="13">
        <f>+'International Tourist M.'!AA74</f>
        <v>1495</v>
      </c>
      <c r="C16" s="13">
        <f>+'International Tourist M.'!AB74</f>
        <v>2384</v>
      </c>
      <c r="D16" s="13">
        <f>+'International Tourist M.'!AC74</f>
        <v>1654</v>
      </c>
      <c r="E16" s="205">
        <f t="shared" si="0"/>
        <v>10.635451505016723</v>
      </c>
      <c r="F16" s="205">
        <f t="shared" si="1"/>
        <v>-30.620805369127517</v>
      </c>
      <c r="G16" s="13">
        <f>+'International Tourist M.'!C93</f>
        <v>342</v>
      </c>
      <c r="H16" s="13">
        <f>+'International Tourist M.'!D93</f>
        <v>434</v>
      </c>
      <c r="I16" s="13">
        <f>+'International Tourist M.'!E93</f>
        <v>243</v>
      </c>
      <c r="J16" s="205">
        <f t="shared" si="2"/>
        <v>-28.947368421052634</v>
      </c>
      <c r="K16" s="205">
        <f t="shared" si="3"/>
        <v>-44.009216589861751</v>
      </c>
      <c r="L16" s="13">
        <f>+'International Tourist M.'!F188</f>
        <v>0</v>
      </c>
      <c r="M16" s="13">
        <f>+'International Tourist M.'!G188</f>
        <v>2</v>
      </c>
      <c r="N16" s="13">
        <f>+'International Tourist M.'!H188</f>
        <v>63</v>
      </c>
      <c r="O16" s="205" t="e">
        <f t="shared" si="4"/>
        <v>#DIV/0!</v>
      </c>
      <c r="P16" s="205">
        <f t="shared" si="5"/>
        <v>3050</v>
      </c>
      <c r="Q16" s="13">
        <f>+'International Tourist M.'!I55</f>
        <v>29</v>
      </c>
      <c r="R16" s="13">
        <f>+'International Tourist M.'!J55</f>
        <v>35</v>
      </c>
      <c r="S16" s="13">
        <f>+'International Tourist M.'!K55</f>
        <v>4</v>
      </c>
      <c r="T16" s="205">
        <f t="shared" si="6"/>
        <v>-86.206896551724128</v>
      </c>
      <c r="U16" s="205">
        <f t="shared" si="7"/>
        <v>-88.571428571428569</v>
      </c>
    </row>
    <row r="17" spans="1:21" ht="21" x14ac:dyDescent="0.6">
      <c r="A17" s="48" t="s">
        <v>112</v>
      </c>
      <c r="B17" s="13">
        <f>+'International Tourist M.'!AA75</f>
        <v>2356</v>
      </c>
      <c r="C17" s="13">
        <f>+'International Tourist M.'!AB75</f>
        <v>2265</v>
      </c>
      <c r="D17" s="13">
        <f>+'International Tourist M.'!AC75</f>
        <v>510</v>
      </c>
      <c r="E17" s="205">
        <f t="shared" si="0"/>
        <v>-78.353140916808144</v>
      </c>
      <c r="F17" s="205">
        <f t="shared" si="1"/>
        <v>-77.483443708609272</v>
      </c>
      <c r="G17" s="13">
        <f>+'International Tourist M.'!C94</f>
        <v>484</v>
      </c>
      <c r="H17" s="13">
        <f>+'International Tourist M.'!D94</f>
        <v>453</v>
      </c>
      <c r="I17" s="13">
        <f>+'International Tourist M.'!E94</f>
        <v>255</v>
      </c>
      <c r="J17" s="205">
        <f t="shared" si="2"/>
        <v>-47.314049586776861</v>
      </c>
      <c r="K17" s="205">
        <f t="shared" si="3"/>
        <v>-43.70860927152318</v>
      </c>
      <c r="L17" s="13">
        <f>+'International Tourist M.'!F189</f>
        <v>193</v>
      </c>
      <c r="M17" s="13">
        <f>+'International Tourist M.'!G189</f>
        <v>5</v>
      </c>
      <c r="N17" s="13">
        <f>+'International Tourist M.'!H189</f>
        <v>3</v>
      </c>
      <c r="O17" s="205">
        <f t="shared" si="4"/>
        <v>-98.445595854922274</v>
      </c>
      <c r="P17" s="205">
        <f t="shared" si="5"/>
        <v>-40</v>
      </c>
      <c r="Q17" s="13">
        <f>+'International Tourist M.'!I56</f>
        <v>26</v>
      </c>
      <c r="R17" s="13">
        <f>+'International Tourist M.'!J56</f>
        <v>24</v>
      </c>
      <c r="S17" s="13">
        <f>+'International Tourist M.'!K56</f>
        <v>2</v>
      </c>
      <c r="T17" s="205">
        <f t="shared" si="6"/>
        <v>-92.307692307692307</v>
      </c>
      <c r="U17" s="205">
        <f t="shared" si="7"/>
        <v>-91.666666666666657</v>
      </c>
    </row>
    <row r="18" spans="1:21" ht="21" x14ac:dyDescent="0.6">
      <c r="A18" s="48" t="s">
        <v>113</v>
      </c>
      <c r="B18" s="14">
        <f t="shared" ref="B18:S18" si="8">SUM(B6:B17)</f>
        <v>24977</v>
      </c>
      <c r="C18" s="14">
        <f t="shared" si="8"/>
        <v>31438</v>
      </c>
      <c r="D18" s="14">
        <f t="shared" si="8"/>
        <v>29440</v>
      </c>
      <c r="E18" s="205">
        <f t="shared" si="0"/>
        <v>17.868438963846739</v>
      </c>
      <c r="F18" s="205">
        <f t="shared" si="1"/>
        <v>-6.3553661174374954</v>
      </c>
      <c r="G18" s="14">
        <f t="shared" si="8"/>
        <v>4617</v>
      </c>
      <c r="H18" s="14">
        <f t="shared" si="8"/>
        <v>4032</v>
      </c>
      <c r="I18" s="14">
        <f t="shared" si="8"/>
        <v>3812</v>
      </c>
      <c r="J18" s="205">
        <f>(I18-G18)/G18*100</f>
        <v>-17.435564219189949</v>
      </c>
      <c r="K18" s="205">
        <f>(I18-H18)/H18*100</f>
        <v>-5.4563492063492065</v>
      </c>
      <c r="L18" s="14">
        <f t="shared" si="8"/>
        <v>894</v>
      </c>
      <c r="M18" s="14">
        <f t="shared" si="8"/>
        <v>240</v>
      </c>
      <c r="N18" s="14">
        <f t="shared" si="8"/>
        <v>356</v>
      </c>
      <c r="O18" s="205">
        <f>(N18-L18)/L18*100</f>
        <v>-60.178970917225946</v>
      </c>
      <c r="P18" s="205">
        <f>(N18-M18)/M18*100</f>
        <v>48.333333333333336</v>
      </c>
      <c r="Q18" s="14">
        <f t="shared" si="8"/>
        <v>320</v>
      </c>
      <c r="R18" s="14">
        <f t="shared" si="8"/>
        <v>328</v>
      </c>
      <c r="S18" s="14">
        <f t="shared" si="8"/>
        <v>274</v>
      </c>
      <c r="T18" s="205">
        <f>(S18-Q18)/Q18*100</f>
        <v>-14.374999999999998</v>
      </c>
      <c r="U18" s="205">
        <f>(S18-R18)/R18*100</f>
        <v>-16.463414634146343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57</v>
      </c>
      <c r="C22" s="305"/>
      <c r="D22" s="306"/>
      <c r="E22" s="77" t="s">
        <v>147</v>
      </c>
      <c r="F22" s="77" t="s">
        <v>147</v>
      </c>
      <c r="G22" s="305" t="s">
        <v>59</v>
      </c>
      <c r="H22" s="305"/>
      <c r="I22" s="306"/>
      <c r="J22" s="77" t="s">
        <v>147</v>
      </c>
      <c r="K22" s="77" t="s">
        <v>147</v>
      </c>
      <c r="L22" s="305" t="s">
        <v>66</v>
      </c>
      <c r="M22" s="305"/>
      <c r="N22" s="306"/>
      <c r="O22" s="77" t="s">
        <v>147</v>
      </c>
      <c r="P22" s="77" t="s">
        <v>147</v>
      </c>
      <c r="Q22" s="305" t="s">
        <v>69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M.'!X83</f>
        <v>15</v>
      </c>
      <c r="C24" s="13">
        <f>+'International Tourist M.'!Y83</f>
        <v>0</v>
      </c>
      <c r="D24" s="13">
        <f>+'International Tourist M.'!Z83</f>
        <v>0</v>
      </c>
      <c r="E24" s="205">
        <f>(D24-B24)/B24*100</f>
        <v>-100</v>
      </c>
      <c r="F24" s="205" t="e">
        <f>(D24-C24)/C24*100</f>
        <v>#DIV/0!</v>
      </c>
      <c r="G24" s="13">
        <f>+'International Tourist M.'!U8</f>
        <v>0</v>
      </c>
      <c r="H24" s="13">
        <f>+'International Tourist M.'!V8</f>
        <v>75</v>
      </c>
      <c r="I24" s="13">
        <f>+'International Tourist M.'!W8</f>
        <v>58</v>
      </c>
      <c r="J24" s="205" t="e">
        <f>(I24-G24)/G24*100</f>
        <v>#DIV/0!</v>
      </c>
      <c r="K24" s="205">
        <f>(I24-H24)/H24*100</f>
        <v>-22.666666666666664</v>
      </c>
      <c r="L24" s="13">
        <f>+'International Tourist M.'!X140</f>
        <v>0</v>
      </c>
      <c r="M24" s="13">
        <f>+'International Tourist M.'!Y140</f>
        <v>2</v>
      </c>
      <c r="N24" s="13">
        <f>+'International Tourist M.'!Z140</f>
        <v>0</v>
      </c>
      <c r="O24" s="205" t="e">
        <f>(N24-L24)/L24*100</f>
        <v>#DIV/0!</v>
      </c>
      <c r="P24" s="205">
        <f>(N24-M24)/M24*100</f>
        <v>-100</v>
      </c>
      <c r="Q24" s="13">
        <f>+'International Tourist M.'!C102</f>
        <v>4</v>
      </c>
      <c r="R24" s="13">
        <f>+'International Tourist M.'!D102</f>
        <v>0</v>
      </c>
      <c r="S24" s="13">
        <f>+'International Tourist M.'!E102</f>
        <v>3</v>
      </c>
      <c r="T24" s="205">
        <f>(S24-Q24)/Q24*100</f>
        <v>-25</v>
      </c>
      <c r="U24" s="205" t="e">
        <f>(S24-R24)/R24*100</f>
        <v>#DIV/0!</v>
      </c>
    </row>
    <row r="25" spans="1:21" ht="21" x14ac:dyDescent="0.6">
      <c r="A25" s="48" t="s">
        <v>103</v>
      </c>
      <c r="B25" s="13">
        <f>+'International Tourist M.'!X84</f>
        <v>0</v>
      </c>
      <c r="C25" s="13">
        <f>+'International Tourist M.'!Y84</f>
        <v>0</v>
      </c>
      <c r="D25" s="13">
        <f>+'International Tourist M.'!Z84</f>
        <v>29</v>
      </c>
      <c r="E25" s="205" t="e">
        <f>(D25-B25)/B25*100</f>
        <v>#DIV/0!</v>
      </c>
      <c r="F25" s="205" t="e">
        <f>(D25-C25)/C25*100</f>
        <v>#DIV/0!</v>
      </c>
      <c r="G25" s="13">
        <f>+'International Tourist M.'!U9</f>
        <v>0</v>
      </c>
      <c r="H25" s="13">
        <f>+'International Tourist M.'!V9</f>
        <v>16</v>
      </c>
      <c r="I25" s="13">
        <f>+'International Tourist M.'!W9</f>
        <v>7</v>
      </c>
      <c r="J25" s="205" t="e">
        <f>(I25-G25)/G25*100</f>
        <v>#DIV/0!</v>
      </c>
      <c r="K25" s="205">
        <f>(I25-H25)/H25*100</f>
        <v>-56.25</v>
      </c>
      <c r="L25" s="13">
        <f>+'International Tourist M.'!X141</f>
        <v>28</v>
      </c>
      <c r="M25" s="13">
        <f>+'International Tourist M.'!Y141</f>
        <v>0</v>
      </c>
      <c r="N25" s="13">
        <f>+'International Tourist M.'!Z141</f>
        <v>0</v>
      </c>
      <c r="O25" s="205">
        <f>(N25-L25)/L25*100</f>
        <v>-100</v>
      </c>
      <c r="P25" s="205" t="e">
        <f>(N25-M25)/M25*100</f>
        <v>#DIV/0!</v>
      </c>
      <c r="Q25" s="13">
        <f>+'International Tourist M.'!C103</f>
        <v>32</v>
      </c>
      <c r="R25" s="13">
        <f>+'International Tourist M.'!D103</f>
        <v>2</v>
      </c>
      <c r="S25" s="13">
        <f>+'International Tourist M.'!E103</f>
        <v>45</v>
      </c>
      <c r="T25" s="205">
        <f>(S25-Q25)/Q25*100</f>
        <v>40.625</v>
      </c>
      <c r="U25" s="205">
        <f>(S25-R25)/R25*100</f>
        <v>2150</v>
      </c>
    </row>
    <row r="26" spans="1:21" ht="21" x14ac:dyDescent="0.6">
      <c r="A26" s="48" t="s">
        <v>104</v>
      </c>
      <c r="B26" s="13">
        <f>+'International Tourist M.'!X85</f>
        <v>0</v>
      </c>
      <c r="C26" s="13">
        <f>+'International Tourist M.'!Y85</f>
        <v>35</v>
      </c>
      <c r="D26" s="13">
        <f>+'International Tourist M.'!Z85</f>
        <v>39</v>
      </c>
      <c r="E26" s="205" t="e">
        <f t="shared" ref="E26:E36" si="9">(D26-B26)/B26*100</f>
        <v>#DIV/0!</v>
      </c>
      <c r="F26" s="205">
        <f t="shared" ref="F26:F36" si="10">(D26-C26)/C26*100</f>
        <v>11.428571428571429</v>
      </c>
      <c r="G26" s="13">
        <f>+'International Tourist M.'!U10</f>
        <v>3</v>
      </c>
      <c r="H26" s="13">
        <f>+'International Tourist M.'!V10</f>
        <v>23</v>
      </c>
      <c r="I26" s="13">
        <f>+'International Tourist M.'!W10</f>
        <v>9</v>
      </c>
      <c r="J26" s="205">
        <f t="shared" ref="J26:J36" si="11">(I26-G26)/G26*100</f>
        <v>200</v>
      </c>
      <c r="K26" s="205">
        <f t="shared" ref="K26:K36" si="12">(I26-H26)/H26*100</f>
        <v>-60.869565217391312</v>
      </c>
      <c r="L26" s="13">
        <f>+'International Tourist M.'!X142</f>
        <v>19</v>
      </c>
      <c r="M26" s="13">
        <f>+'International Tourist M.'!Y142</f>
        <v>0</v>
      </c>
      <c r="N26" s="13">
        <f>+'International Tourist M.'!Z142</f>
        <v>0</v>
      </c>
      <c r="O26" s="205">
        <f t="shared" ref="O26:O36" si="13">(N26-L26)/L26*100</f>
        <v>-100</v>
      </c>
      <c r="P26" s="205" t="e">
        <f t="shared" ref="P26:P36" si="14">(N26-M26)/M26*100</f>
        <v>#DIV/0!</v>
      </c>
      <c r="Q26" s="13">
        <f>+'International Tourist M.'!C104</f>
        <v>33</v>
      </c>
      <c r="R26" s="13">
        <f>+'International Tourist M.'!D104</f>
        <v>0</v>
      </c>
      <c r="S26" s="13">
        <f>+'International Tourist M.'!E104</f>
        <v>4</v>
      </c>
      <c r="T26" s="205">
        <f t="shared" ref="T26:T36" si="15">(S26-Q26)/Q26*100</f>
        <v>-87.878787878787875</v>
      </c>
      <c r="U26" s="20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M.'!X86</f>
        <v>6</v>
      </c>
      <c r="C27" s="13">
        <f>+'International Tourist M.'!Y86</f>
        <v>11</v>
      </c>
      <c r="D27" s="13">
        <f>+'International Tourist M.'!Z86</f>
        <v>16</v>
      </c>
      <c r="E27" s="205">
        <f t="shared" si="9"/>
        <v>166.66666666666669</v>
      </c>
      <c r="F27" s="205">
        <f t="shared" si="10"/>
        <v>45.454545454545453</v>
      </c>
      <c r="G27" s="13">
        <f>+'International Tourist M.'!U11</f>
        <v>0</v>
      </c>
      <c r="H27" s="13">
        <f>+'International Tourist M.'!V11</f>
        <v>15</v>
      </c>
      <c r="I27" s="13">
        <f>+'International Tourist M.'!W11</f>
        <v>33</v>
      </c>
      <c r="J27" s="205" t="e">
        <f t="shared" si="11"/>
        <v>#DIV/0!</v>
      </c>
      <c r="K27" s="205">
        <f t="shared" si="12"/>
        <v>120</v>
      </c>
      <c r="L27" s="13">
        <f>+'International Tourist M.'!X143</f>
        <v>0</v>
      </c>
      <c r="M27" s="13">
        <f>+'International Tourist M.'!Y143</f>
        <v>0</v>
      </c>
      <c r="N27" s="13">
        <f>+'International Tourist M.'!Z143</f>
        <v>4</v>
      </c>
      <c r="O27" s="205" t="e">
        <f t="shared" si="13"/>
        <v>#DIV/0!</v>
      </c>
      <c r="P27" s="205" t="e">
        <f t="shared" si="14"/>
        <v>#DIV/0!</v>
      </c>
      <c r="Q27" s="13">
        <f>+'International Tourist M.'!C105</f>
        <v>30</v>
      </c>
      <c r="R27" s="13">
        <f>+'International Tourist M.'!D105</f>
        <v>15</v>
      </c>
      <c r="S27" s="13">
        <f>+'International Tourist M.'!E105</f>
        <v>0</v>
      </c>
      <c r="T27" s="205">
        <f t="shared" si="15"/>
        <v>-100</v>
      </c>
      <c r="U27" s="205">
        <f t="shared" si="16"/>
        <v>-100</v>
      </c>
    </row>
    <row r="28" spans="1:21" ht="21" x14ac:dyDescent="0.6">
      <c r="A28" s="48" t="s">
        <v>106</v>
      </c>
      <c r="B28" s="13">
        <f>+'International Tourist M.'!X87</f>
        <v>1</v>
      </c>
      <c r="C28" s="13">
        <f>+'International Tourist M.'!Y87</f>
        <v>0</v>
      </c>
      <c r="D28" s="13">
        <f>+'International Tourist M.'!Z87</f>
        <v>0</v>
      </c>
      <c r="E28" s="205">
        <f t="shared" si="9"/>
        <v>-100</v>
      </c>
      <c r="F28" s="205" t="e">
        <f t="shared" si="10"/>
        <v>#DIV/0!</v>
      </c>
      <c r="G28" s="13">
        <f>+'International Tourist M.'!U12</f>
        <v>4</v>
      </c>
      <c r="H28" s="13">
        <f>+'International Tourist M.'!V12</f>
        <v>6</v>
      </c>
      <c r="I28" s="13">
        <f>+'International Tourist M.'!W12</f>
        <v>5</v>
      </c>
      <c r="J28" s="205">
        <f t="shared" si="11"/>
        <v>25</v>
      </c>
      <c r="K28" s="205">
        <f t="shared" si="12"/>
        <v>-16.666666666666664</v>
      </c>
      <c r="L28" s="13">
        <f>+'International Tourist M.'!X144</f>
        <v>1</v>
      </c>
      <c r="M28" s="13">
        <f>+'International Tourist M.'!Y144</f>
        <v>0</v>
      </c>
      <c r="N28" s="13">
        <f>+'International Tourist M.'!Z144</f>
        <v>1</v>
      </c>
      <c r="O28" s="205">
        <f t="shared" si="13"/>
        <v>0</v>
      </c>
      <c r="P28" s="205" t="e">
        <f t="shared" si="14"/>
        <v>#DIV/0!</v>
      </c>
      <c r="Q28" s="13">
        <f>+'International Tourist M.'!C106</f>
        <v>0</v>
      </c>
      <c r="R28" s="13">
        <f>+'International Tourist M.'!D106</f>
        <v>11</v>
      </c>
      <c r="S28" s="13">
        <f>+'International Tourist M.'!E106</f>
        <v>2</v>
      </c>
      <c r="T28" s="205" t="e">
        <f t="shared" si="15"/>
        <v>#DIV/0!</v>
      </c>
      <c r="U28" s="205">
        <f t="shared" si="16"/>
        <v>-81.818181818181827</v>
      </c>
    </row>
    <row r="29" spans="1:21" ht="21" x14ac:dyDescent="0.6">
      <c r="A29" s="48" t="s">
        <v>107</v>
      </c>
      <c r="B29" s="13">
        <f>+'International Tourist M.'!X88</f>
        <v>9</v>
      </c>
      <c r="C29" s="13">
        <f>+'International Tourist M.'!Y88</f>
        <v>0</v>
      </c>
      <c r="D29" s="13">
        <f>+'International Tourist M.'!Z88</f>
        <v>0</v>
      </c>
      <c r="E29" s="205">
        <f t="shared" si="9"/>
        <v>-100</v>
      </c>
      <c r="F29" s="205" t="e">
        <f t="shared" si="10"/>
        <v>#DIV/0!</v>
      </c>
      <c r="G29" s="13">
        <f>+'International Tourist M.'!U13</f>
        <v>3</v>
      </c>
      <c r="H29" s="13">
        <f>+'International Tourist M.'!V13</f>
        <v>21</v>
      </c>
      <c r="I29" s="13">
        <f>+'International Tourist M.'!W13</f>
        <v>4</v>
      </c>
      <c r="J29" s="205">
        <f t="shared" si="11"/>
        <v>33.333333333333329</v>
      </c>
      <c r="K29" s="205">
        <f t="shared" si="12"/>
        <v>-80.952380952380949</v>
      </c>
      <c r="L29" s="13">
        <f>+'International Tourist M.'!X145</f>
        <v>3</v>
      </c>
      <c r="M29" s="13">
        <f>+'International Tourist M.'!Y145</f>
        <v>0</v>
      </c>
      <c r="N29" s="13">
        <f>+'International Tourist M.'!Z145</f>
        <v>2</v>
      </c>
      <c r="O29" s="205">
        <f t="shared" si="13"/>
        <v>-33.333333333333329</v>
      </c>
      <c r="P29" s="205" t="e">
        <f t="shared" si="14"/>
        <v>#DIV/0!</v>
      </c>
      <c r="Q29" s="13">
        <f>+'International Tourist M.'!C107</f>
        <v>0</v>
      </c>
      <c r="R29" s="13">
        <f>+'International Tourist M.'!D107</f>
        <v>0</v>
      </c>
      <c r="S29" s="13">
        <f>+'International Tourist M.'!E107</f>
        <v>2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8" t="s">
        <v>108</v>
      </c>
      <c r="B30" s="13">
        <f>+'International Tourist M.'!X89</f>
        <v>0</v>
      </c>
      <c r="C30" s="13">
        <f>+'International Tourist M.'!Y89</f>
        <v>0</v>
      </c>
      <c r="D30" s="13">
        <f>+'International Tourist M.'!Z89</f>
        <v>0</v>
      </c>
      <c r="E30" s="205" t="e">
        <f t="shared" si="9"/>
        <v>#DIV/0!</v>
      </c>
      <c r="F30" s="205" t="e">
        <f t="shared" si="10"/>
        <v>#DIV/0!</v>
      </c>
      <c r="G30" s="13">
        <f>+'International Tourist M.'!U14</f>
        <v>15</v>
      </c>
      <c r="H30" s="13">
        <f>+'International Tourist M.'!V14</f>
        <v>12</v>
      </c>
      <c r="I30" s="13">
        <f>+'International Tourist M.'!W14</f>
        <v>6</v>
      </c>
      <c r="J30" s="205">
        <f t="shared" si="11"/>
        <v>-60</v>
      </c>
      <c r="K30" s="205">
        <f t="shared" si="12"/>
        <v>-50</v>
      </c>
      <c r="L30" s="13">
        <f>+'International Tourist M.'!X146</f>
        <v>0</v>
      </c>
      <c r="M30" s="13">
        <f>+'International Tourist M.'!Y146</f>
        <v>0</v>
      </c>
      <c r="N30" s="13">
        <f>+'International Tourist M.'!Z146</f>
        <v>9</v>
      </c>
      <c r="O30" s="205" t="e">
        <f t="shared" si="13"/>
        <v>#DIV/0!</v>
      </c>
      <c r="P30" s="205" t="e">
        <f t="shared" si="14"/>
        <v>#DIV/0!</v>
      </c>
      <c r="Q30" s="13">
        <f>+'International Tourist M.'!C108</f>
        <v>23</v>
      </c>
      <c r="R30" s="13">
        <f>+'International Tourist M.'!D108</f>
        <v>6</v>
      </c>
      <c r="S30" s="13">
        <f>+'International Tourist M.'!E108</f>
        <v>4</v>
      </c>
      <c r="T30" s="205">
        <f t="shared" si="15"/>
        <v>-82.608695652173907</v>
      </c>
      <c r="U30" s="205">
        <f t="shared" si="16"/>
        <v>-33.333333333333329</v>
      </c>
    </row>
    <row r="31" spans="1:21" ht="21" x14ac:dyDescent="0.6">
      <c r="A31" s="48" t="s">
        <v>109</v>
      </c>
      <c r="B31" s="13">
        <f>+'International Tourist M.'!X90</f>
        <v>0</v>
      </c>
      <c r="C31" s="13">
        <f>+'International Tourist M.'!Y90</f>
        <v>0</v>
      </c>
      <c r="D31" s="13">
        <f>+'International Tourist M.'!Z90</f>
        <v>2</v>
      </c>
      <c r="E31" s="205" t="e">
        <f t="shared" si="9"/>
        <v>#DIV/0!</v>
      </c>
      <c r="F31" s="205" t="e">
        <f t="shared" si="10"/>
        <v>#DIV/0!</v>
      </c>
      <c r="G31" s="13">
        <f>+'International Tourist M.'!U15</f>
        <v>55</v>
      </c>
      <c r="H31" s="13">
        <f>+'International Tourist M.'!V15</f>
        <v>42</v>
      </c>
      <c r="I31" s="13">
        <f>+'International Tourist M.'!W15</f>
        <v>20</v>
      </c>
      <c r="J31" s="205">
        <f t="shared" si="11"/>
        <v>-63.636363636363633</v>
      </c>
      <c r="K31" s="205">
        <f t="shared" si="12"/>
        <v>-52.380952380952387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M.'!C109</f>
        <v>25</v>
      </c>
      <c r="R31" s="13">
        <f>+'International Tourist M.'!D109</f>
        <v>2</v>
      </c>
      <c r="S31" s="13">
        <f>+'International Tourist M.'!E109</f>
        <v>48</v>
      </c>
      <c r="T31" s="205">
        <f t="shared" si="15"/>
        <v>92</v>
      </c>
      <c r="U31" s="205">
        <f t="shared" si="16"/>
        <v>2300</v>
      </c>
    </row>
    <row r="32" spans="1:21" ht="21" x14ac:dyDescent="0.6">
      <c r="A32" s="48" t="s">
        <v>125</v>
      </c>
      <c r="B32" s="13">
        <f>+'International Tourist M.'!X91</f>
        <v>0</v>
      </c>
      <c r="C32" s="13">
        <f>+'International Tourist M.'!Y91</f>
        <v>0</v>
      </c>
      <c r="D32" s="13">
        <f>+'International Tourist M.'!Z91</f>
        <v>1</v>
      </c>
      <c r="E32" s="205" t="e">
        <f t="shared" si="9"/>
        <v>#DIV/0!</v>
      </c>
      <c r="F32" s="205" t="e">
        <f t="shared" si="10"/>
        <v>#DIV/0!</v>
      </c>
      <c r="G32" s="13">
        <f>+'International Tourist M.'!U16</f>
        <v>25</v>
      </c>
      <c r="H32" s="13">
        <f>+'International Tourist M.'!V16</f>
        <v>43</v>
      </c>
      <c r="I32" s="13">
        <f>+'International Tourist M.'!W16</f>
        <v>2</v>
      </c>
      <c r="J32" s="205">
        <f t="shared" si="11"/>
        <v>-92</v>
      </c>
      <c r="K32" s="205">
        <f t="shared" si="12"/>
        <v>-95.348837209302332</v>
      </c>
      <c r="L32" s="13">
        <f>+'International Tourist M.'!X148</f>
        <v>0</v>
      </c>
      <c r="M32" s="13">
        <f>+'International Tourist M.'!Y148</f>
        <v>0</v>
      </c>
      <c r="N32" s="13">
        <f>+'International Tourist M.'!Z148</f>
        <v>4</v>
      </c>
      <c r="O32" s="205" t="e">
        <f t="shared" si="13"/>
        <v>#DIV/0!</v>
      </c>
      <c r="P32" s="205" t="e">
        <f t="shared" si="14"/>
        <v>#DIV/0!</v>
      </c>
      <c r="Q32" s="13">
        <f>+'International Tourist M.'!C110</f>
        <v>3</v>
      </c>
      <c r="R32" s="13">
        <f>+'International Tourist M.'!D110</f>
        <v>5</v>
      </c>
      <c r="S32" s="13">
        <f>+'International Tourist M.'!E110</f>
        <v>16</v>
      </c>
      <c r="T32" s="205">
        <f t="shared" si="15"/>
        <v>433.33333333333331</v>
      </c>
      <c r="U32" s="205">
        <f t="shared" si="16"/>
        <v>220.00000000000003</v>
      </c>
    </row>
    <row r="33" spans="1:21" ht="21" x14ac:dyDescent="0.6">
      <c r="A33" s="48" t="s">
        <v>110</v>
      </c>
      <c r="B33" s="13">
        <f>+'International Tourist M.'!X92</f>
        <v>10</v>
      </c>
      <c r="C33" s="13">
        <f>+'International Tourist M.'!Y92</f>
        <v>0</v>
      </c>
      <c r="D33" s="13">
        <f>+'International Tourist M.'!Z92</f>
        <v>0</v>
      </c>
      <c r="E33" s="205">
        <f t="shared" si="9"/>
        <v>-100</v>
      </c>
      <c r="F33" s="205" t="e">
        <f t="shared" si="10"/>
        <v>#DIV/0!</v>
      </c>
      <c r="G33" s="13">
        <f>+'International Tourist M.'!U17</f>
        <v>28</v>
      </c>
      <c r="H33" s="13">
        <f>+'International Tourist M.'!V17</f>
        <v>6</v>
      </c>
      <c r="I33" s="13">
        <f>+'International Tourist M.'!W17</f>
        <v>23</v>
      </c>
      <c r="J33" s="205">
        <f t="shared" si="11"/>
        <v>-17.857142857142858</v>
      </c>
      <c r="K33" s="205">
        <f t="shared" si="12"/>
        <v>283.33333333333337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M.'!C111</f>
        <v>0</v>
      </c>
      <c r="R33" s="13">
        <f>+'International Tourist M.'!D111</f>
        <v>0</v>
      </c>
      <c r="S33" s="13">
        <f>+'International Tourist M.'!E111</f>
        <v>14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8" t="s">
        <v>111</v>
      </c>
      <c r="B34" s="13">
        <f>+'International Tourist M.'!X93</f>
        <v>14</v>
      </c>
      <c r="C34" s="13">
        <f>+'International Tourist M.'!Y93</f>
        <v>0</v>
      </c>
      <c r="D34" s="13">
        <f>+'International Tourist M.'!Z93</f>
        <v>0</v>
      </c>
      <c r="E34" s="205">
        <f t="shared" si="9"/>
        <v>-100</v>
      </c>
      <c r="F34" s="205" t="e">
        <f t="shared" si="10"/>
        <v>#DIV/0!</v>
      </c>
      <c r="G34" s="13">
        <f>+'International Tourist M.'!U18</f>
        <v>37</v>
      </c>
      <c r="H34" s="13">
        <f>+'International Tourist M.'!V18</f>
        <v>3</v>
      </c>
      <c r="I34" s="13">
        <f>+'International Tourist M.'!W18</f>
        <v>5</v>
      </c>
      <c r="J34" s="205">
        <f t="shared" si="11"/>
        <v>-86.486486486486484</v>
      </c>
      <c r="K34" s="205">
        <f t="shared" si="12"/>
        <v>66.666666666666657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M.'!C112</f>
        <v>0</v>
      </c>
      <c r="R34" s="13">
        <f>+'International Tourist M.'!D112</f>
        <v>0</v>
      </c>
      <c r="S34" s="13">
        <f>+'International Tourist M.'!E112</f>
        <v>14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8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5" t="e">
        <f t="shared" si="9"/>
        <v>#DIV/0!</v>
      </c>
      <c r="F35" s="205" t="e">
        <f t="shared" si="10"/>
        <v>#DIV/0!</v>
      </c>
      <c r="G35" s="13">
        <f>+'International Tourist M.'!U19</f>
        <v>57</v>
      </c>
      <c r="H35" s="13">
        <f>+'International Tourist M.'!V19</f>
        <v>4</v>
      </c>
      <c r="I35" s="13">
        <f>+'International Tourist M.'!W19</f>
        <v>2</v>
      </c>
      <c r="J35" s="205">
        <f t="shared" si="11"/>
        <v>-96.491228070175438</v>
      </c>
      <c r="K35" s="205">
        <f t="shared" si="12"/>
        <v>-50</v>
      </c>
      <c r="L35" s="13">
        <f>+'International Tourist M.'!X151</f>
        <v>22</v>
      </c>
      <c r="M35" s="13">
        <f>+'International Tourist M.'!Y151</f>
        <v>0</v>
      </c>
      <c r="N35" s="13">
        <f>+'International Tourist M.'!Z151</f>
        <v>0</v>
      </c>
      <c r="O35" s="205">
        <f t="shared" si="13"/>
        <v>-100</v>
      </c>
      <c r="P35" s="205" t="e">
        <f t="shared" si="14"/>
        <v>#DIV/0!</v>
      </c>
      <c r="Q35" s="13">
        <f>+'International Tourist M.'!C113</f>
        <v>4</v>
      </c>
      <c r="R35" s="13">
        <f>+'International Tourist M.'!D113</f>
        <v>0</v>
      </c>
      <c r="S35" s="13">
        <f>+'International Tourist M.'!E113</f>
        <v>2</v>
      </c>
      <c r="T35" s="205">
        <f t="shared" si="15"/>
        <v>-50</v>
      </c>
      <c r="U35" s="205" t="e">
        <f t="shared" si="16"/>
        <v>#DIV/0!</v>
      </c>
    </row>
    <row r="36" spans="1:21" ht="21" x14ac:dyDescent="0.6">
      <c r="A36" s="48" t="s">
        <v>113</v>
      </c>
      <c r="B36" s="14">
        <f>SUM(B24:B35)</f>
        <v>55</v>
      </c>
      <c r="C36" s="14">
        <f>SUM(C24:C35)</f>
        <v>46</v>
      </c>
      <c r="D36" s="14">
        <f>SUM(D24:D35)</f>
        <v>87</v>
      </c>
      <c r="E36" s="205">
        <f t="shared" si="9"/>
        <v>58.18181818181818</v>
      </c>
      <c r="F36" s="205">
        <f t="shared" si="10"/>
        <v>89.130434782608688</v>
      </c>
      <c r="G36" s="14">
        <f>SUM(G24:G35)</f>
        <v>227</v>
      </c>
      <c r="H36" s="14">
        <f>SUM(H24:H35)</f>
        <v>266</v>
      </c>
      <c r="I36" s="14">
        <f>SUM(I24:I35)</f>
        <v>174</v>
      </c>
      <c r="J36" s="205">
        <f t="shared" si="11"/>
        <v>-23.348017621145374</v>
      </c>
      <c r="K36" s="205">
        <f t="shared" si="12"/>
        <v>-34.586466165413533</v>
      </c>
      <c r="L36" s="14">
        <f>SUM(L24:L35)</f>
        <v>73</v>
      </c>
      <c r="M36" s="14">
        <f>SUM(M24:M35)</f>
        <v>2</v>
      </c>
      <c r="N36" s="14">
        <f>SUM(N24:N35)</f>
        <v>20</v>
      </c>
      <c r="O36" s="205">
        <f t="shared" si="13"/>
        <v>-72.602739726027394</v>
      </c>
      <c r="P36" s="205">
        <f t="shared" si="14"/>
        <v>900</v>
      </c>
      <c r="Q36" s="14">
        <f>SUM(Q24:Q35)</f>
        <v>154</v>
      </c>
      <c r="R36" s="14">
        <f>SUM(R24:R35)</f>
        <v>41</v>
      </c>
      <c r="S36" s="14">
        <f>SUM(S24:S35)</f>
        <v>154</v>
      </c>
      <c r="T36" s="205">
        <f t="shared" si="15"/>
        <v>0</v>
      </c>
      <c r="U36" s="205">
        <f t="shared" si="16"/>
        <v>275.60975609756093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1" customHeight="1" x14ac:dyDescent="0.55000000000000004">
      <c r="A40" s="290" t="s">
        <v>101</v>
      </c>
      <c r="B40" s="305" t="s">
        <v>80</v>
      </c>
      <c r="C40" s="305"/>
      <c r="D40" s="306"/>
      <c r="E40" s="77" t="s">
        <v>147</v>
      </c>
      <c r="F40" s="77" t="s">
        <v>147</v>
      </c>
      <c r="G40" s="305" t="s">
        <v>75</v>
      </c>
      <c r="H40" s="305"/>
      <c r="I40" s="306"/>
      <c r="J40" s="77" t="s">
        <v>147</v>
      </c>
      <c r="K40" s="77" t="s">
        <v>147</v>
      </c>
      <c r="L40" s="305" t="s">
        <v>72</v>
      </c>
      <c r="M40" s="305"/>
      <c r="N40" s="306"/>
      <c r="O40" s="77" t="s">
        <v>147</v>
      </c>
      <c r="P40" s="77" t="s">
        <v>147</v>
      </c>
      <c r="Q40" s="305" t="s">
        <v>52</v>
      </c>
      <c r="R40" s="305"/>
      <c r="S40" s="306"/>
      <c r="T40" s="77" t="s">
        <v>147</v>
      </c>
      <c r="U40" s="77" t="s">
        <v>147</v>
      </c>
    </row>
    <row r="41" spans="1:21" ht="20.399999999999999" x14ac:dyDescent="0.55000000000000004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35">
        <v>2015</v>
      </c>
      <c r="M41" s="35">
        <v>2016</v>
      </c>
      <c r="N41" s="35">
        <v>2017</v>
      </c>
      <c r="O41" s="10" t="s">
        <v>341</v>
      </c>
      <c r="P41" s="10" t="s">
        <v>342</v>
      </c>
      <c r="Q41" s="35">
        <v>2015</v>
      </c>
      <c r="R41" s="35">
        <v>2016</v>
      </c>
      <c r="S41" s="35">
        <v>2017</v>
      </c>
      <c r="T41" s="10" t="s">
        <v>341</v>
      </c>
      <c r="U41" s="10" t="s">
        <v>342</v>
      </c>
    </row>
    <row r="42" spans="1:21" ht="21" x14ac:dyDescent="0.6">
      <c r="A42" s="47" t="s">
        <v>102</v>
      </c>
      <c r="B42" s="13">
        <f>+'International Tourist M.'!U159</f>
        <v>0</v>
      </c>
      <c r="C42" s="13">
        <f>+'International Tourist M.'!V159</f>
        <v>0</v>
      </c>
      <c r="D42" s="13">
        <f>+'International Tourist M.'!W159</f>
        <v>0</v>
      </c>
      <c r="E42" s="205" t="e">
        <f>(D42-B42)/B42*100</f>
        <v>#DIV/0!</v>
      </c>
      <c r="F42" s="205" t="e">
        <f>(D42-C42)/C42*100</f>
        <v>#DIV/0!</v>
      </c>
      <c r="G42" s="13">
        <f>+'International Tourist M.'!O140</f>
        <v>0</v>
      </c>
      <c r="H42" s="13">
        <f>+'International Tourist M.'!P140</f>
        <v>2</v>
      </c>
      <c r="I42" s="13">
        <f>+'International Tourist M.'!Q140</f>
        <v>0</v>
      </c>
      <c r="J42" s="205" t="e">
        <f>(I42-G42)/G42*100</f>
        <v>#DIV/0!</v>
      </c>
      <c r="K42" s="205">
        <f>(I42-H42)/H42*100</f>
        <v>-100</v>
      </c>
      <c r="L42" s="13">
        <f>+'International Tourist M.'!AA121</f>
        <v>6</v>
      </c>
      <c r="M42" s="13">
        <f>+'International Tourist M.'!AB121</f>
        <v>43</v>
      </c>
      <c r="N42" s="13">
        <f>+'International Tourist M.'!AC121</f>
        <v>51</v>
      </c>
      <c r="O42" s="205">
        <f>(N42-L42)/L42*100</f>
        <v>750</v>
      </c>
      <c r="P42" s="205">
        <f>(N42-M42)/M42*100</f>
        <v>18.604651162790699</v>
      </c>
      <c r="Q42" s="13">
        <f>+'International Tourist M.'!L83</f>
        <v>114</v>
      </c>
      <c r="R42" s="13">
        <f>+'International Tourist M.'!M83</f>
        <v>0</v>
      </c>
      <c r="S42" s="13">
        <f>+'International Tourist M.'!N83</f>
        <v>18</v>
      </c>
      <c r="T42" s="205">
        <f>(S42-Q42)/Q42*100</f>
        <v>-84.210526315789465</v>
      </c>
      <c r="U42" s="205" t="e">
        <f>(S42-R42)/R42*100</f>
        <v>#DIV/0!</v>
      </c>
    </row>
    <row r="43" spans="1:21" ht="21" x14ac:dyDescent="0.6">
      <c r="A43" s="48" t="s">
        <v>103</v>
      </c>
      <c r="B43" s="13">
        <f>+'International Tourist M.'!U160</f>
        <v>0</v>
      </c>
      <c r="C43" s="13">
        <f>+'International Tourist M.'!V160</f>
        <v>0</v>
      </c>
      <c r="D43" s="13">
        <f>+'International Tourist M.'!W160</f>
        <v>0</v>
      </c>
      <c r="E43" s="205" t="e">
        <f>(D43-B43)/B43*100</f>
        <v>#DIV/0!</v>
      </c>
      <c r="F43" s="205" t="e">
        <f>(D43-C43)/C43*100</f>
        <v>#DIV/0!</v>
      </c>
      <c r="G43" s="13">
        <f>+'International Tourist M.'!O141</f>
        <v>16</v>
      </c>
      <c r="H43" s="13">
        <f>+'International Tourist M.'!P141</f>
        <v>0</v>
      </c>
      <c r="I43" s="13">
        <f>+'International Tourist M.'!Q141</f>
        <v>0</v>
      </c>
      <c r="J43" s="205">
        <f>(I43-G43)/G43*100</f>
        <v>-100</v>
      </c>
      <c r="K43" s="205" t="e">
        <f>(I43-H43)/H43*100</f>
        <v>#DIV/0!</v>
      </c>
      <c r="L43" s="13">
        <f>+'International Tourist M.'!AA122</f>
        <v>0</v>
      </c>
      <c r="M43" s="13">
        <f>+'International Tourist M.'!AB122</f>
        <v>61</v>
      </c>
      <c r="N43" s="13">
        <f>+'International Tourist M.'!AC122</f>
        <v>75</v>
      </c>
      <c r="O43" s="205" t="e">
        <f>(N43-L43)/L43*100</f>
        <v>#DIV/0!</v>
      </c>
      <c r="P43" s="205">
        <f>(N43-M43)/M43*100</f>
        <v>22.950819672131146</v>
      </c>
      <c r="Q43" s="13">
        <f>+'International Tourist M.'!L84</f>
        <v>4</v>
      </c>
      <c r="R43" s="13">
        <f>+'International Tourist M.'!M84</f>
        <v>0</v>
      </c>
      <c r="S43" s="13">
        <f>+'International Tourist M.'!N84</f>
        <v>20</v>
      </c>
      <c r="T43" s="205">
        <f>(S43-Q43)/Q43*100</f>
        <v>400</v>
      </c>
      <c r="U43" s="205" t="e">
        <f>(S43-R43)/R43*100</f>
        <v>#DIV/0!</v>
      </c>
    </row>
    <row r="44" spans="1:21" ht="21" x14ac:dyDescent="0.6">
      <c r="A44" s="48" t="s">
        <v>104</v>
      </c>
      <c r="B44" s="13">
        <f>+'International Tourist M.'!U161</f>
        <v>0</v>
      </c>
      <c r="C44" s="13">
        <f>+'International Tourist M.'!V161</f>
        <v>0</v>
      </c>
      <c r="D44" s="13">
        <f>+'International Tourist M.'!W161</f>
        <v>0</v>
      </c>
      <c r="E44" s="205" t="e">
        <f t="shared" ref="E44:E54" si="17">(D44-B44)/B44*100</f>
        <v>#DIV/0!</v>
      </c>
      <c r="F44" s="205" t="e">
        <f t="shared" ref="F44:F54" si="18">(D44-C44)/C44*100</f>
        <v>#DIV/0!</v>
      </c>
      <c r="G44" s="13">
        <f>+'International Tourist M.'!O142</f>
        <v>0</v>
      </c>
      <c r="H44" s="13">
        <f>+'International Tourist M.'!P142</f>
        <v>0</v>
      </c>
      <c r="I44" s="13">
        <f>+'International Tourist M.'!Q142</f>
        <v>8</v>
      </c>
      <c r="J44" s="205" t="e">
        <f t="shared" ref="J44:J54" si="19">(I44-G44)/G44*100</f>
        <v>#DIV/0!</v>
      </c>
      <c r="K44" s="205" t="e">
        <f t="shared" ref="K44:K54" si="20">(I44-H44)/H44*100</f>
        <v>#DIV/0!</v>
      </c>
      <c r="L44" s="13">
        <f>+'International Tourist M.'!AA123</f>
        <v>47</v>
      </c>
      <c r="M44" s="13">
        <f>+'International Tourist M.'!AB123</f>
        <v>90</v>
      </c>
      <c r="N44" s="13">
        <f>+'International Tourist M.'!AC123</f>
        <v>93</v>
      </c>
      <c r="O44" s="205">
        <f t="shared" ref="O44:O54" si="21">(N44-L44)/L44*100</f>
        <v>97.872340425531917</v>
      </c>
      <c r="P44" s="205">
        <f t="shared" ref="P44:P54" si="22">(N44-M44)/M44*100</f>
        <v>3.3333333333333335</v>
      </c>
      <c r="Q44" s="13">
        <f>+'International Tourist M.'!L85</f>
        <v>43</v>
      </c>
      <c r="R44" s="13">
        <f>+'International Tourist M.'!M85</f>
        <v>39</v>
      </c>
      <c r="S44" s="13">
        <f>+'International Tourist M.'!N85</f>
        <v>21</v>
      </c>
      <c r="T44" s="205">
        <f t="shared" ref="T44:T54" si="23">(S44-Q44)/Q44*100</f>
        <v>-51.162790697674424</v>
      </c>
      <c r="U44" s="205">
        <f t="shared" ref="U44:U54" si="24">(S44-R44)/R44*100</f>
        <v>-46.153846153846153</v>
      </c>
    </row>
    <row r="45" spans="1:21" ht="21" x14ac:dyDescent="0.6">
      <c r="A45" s="48" t="s">
        <v>105</v>
      </c>
      <c r="B45" s="13">
        <f>+'International Tourist M.'!U162</f>
        <v>0</v>
      </c>
      <c r="C45" s="13">
        <f>+'International Tourist M.'!V162</f>
        <v>0</v>
      </c>
      <c r="D45" s="13">
        <f>+'International Tourist M.'!W162</f>
        <v>0</v>
      </c>
      <c r="E45" s="205" t="e">
        <f t="shared" si="17"/>
        <v>#DIV/0!</v>
      </c>
      <c r="F45" s="205" t="e">
        <f t="shared" si="18"/>
        <v>#DIV/0!</v>
      </c>
      <c r="G45" s="13">
        <f>+'International Tourist M.'!O143</f>
        <v>6</v>
      </c>
      <c r="H45" s="13">
        <f>+'International Tourist M.'!P143</f>
        <v>3</v>
      </c>
      <c r="I45" s="13">
        <f>+'International Tourist M.'!Q143</f>
        <v>7</v>
      </c>
      <c r="J45" s="205">
        <f t="shared" si="19"/>
        <v>16.666666666666664</v>
      </c>
      <c r="K45" s="205">
        <f t="shared" si="20"/>
        <v>133.33333333333331</v>
      </c>
      <c r="L45" s="13">
        <f>+'International Tourist M.'!AA124</f>
        <v>19</v>
      </c>
      <c r="M45" s="13">
        <f>+'International Tourist M.'!AB124</f>
        <v>164</v>
      </c>
      <c r="N45" s="13">
        <f>+'International Tourist M.'!AC124</f>
        <v>89</v>
      </c>
      <c r="O45" s="205">
        <f t="shared" si="21"/>
        <v>368.42105263157896</v>
      </c>
      <c r="P45" s="205">
        <f t="shared" si="22"/>
        <v>-45.731707317073173</v>
      </c>
      <c r="Q45" s="13">
        <f>+'International Tourist M.'!L86</f>
        <v>42</v>
      </c>
      <c r="R45" s="13">
        <f>+'International Tourist M.'!M86</f>
        <v>13</v>
      </c>
      <c r="S45" s="13">
        <f>+'International Tourist M.'!N86</f>
        <v>2</v>
      </c>
      <c r="T45" s="205">
        <f t="shared" si="23"/>
        <v>-95.238095238095227</v>
      </c>
      <c r="U45" s="205">
        <f t="shared" si="24"/>
        <v>-84.615384615384613</v>
      </c>
    </row>
    <row r="46" spans="1:21" ht="21" x14ac:dyDescent="0.6">
      <c r="A46" s="48" t="s">
        <v>106</v>
      </c>
      <c r="B46" s="13">
        <f>+'International Tourist M.'!U163</f>
        <v>0</v>
      </c>
      <c r="C46" s="13">
        <f>+'International Tourist M.'!V163</f>
        <v>0</v>
      </c>
      <c r="D46" s="13">
        <f>+'International Tourist M.'!W163</f>
        <v>0</v>
      </c>
      <c r="E46" s="205" t="e">
        <f t="shared" si="17"/>
        <v>#DIV/0!</v>
      </c>
      <c r="F46" s="205" t="e">
        <f t="shared" si="18"/>
        <v>#DIV/0!</v>
      </c>
      <c r="G46" s="13">
        <f>+'International Tourist M.'!O144</f>
        <v>14</v>
      </c>
      <c r="H46" s="13">
        <f>+'International Tourist M.'!P144</f>
        <v>4</v>
      </c>
      <c r="I46" s="13">
        <f>+'International Tourist M.'!Q144</f>
        <v>2</v>
      </c>
      <c r="J46" s="205">
        <f t="shared" si="19"/>
        <v>-85.714285714285708</v>
      </c>
      <c r="K46" s="205">
        <f t="shared" si="20"/>
        <v>-50</v>
      </c>
      <c r="L46" s="13">
        <f>+'International Tourist M.'!AA125</f>
        <v>71</v>
      </c>
      <c r="M46" s="13">
        <f>+'International Tourist M.'!AB125</f>
        <v>80</v>
      </c>
      <c r="N46" s="13">
        <f>+'International Tourist M.'!AC125</f>
        <v>114</v>
      </c>
      <c r="O46" s="205">
        <f t="shared" si="21"/>
        <v>60.563380281690137</v>
      </c>
      <c r="P46" s="205">
        <f t="shared" si="22"/>
        <v>42.5</v>
      </c>
      <c r="Q46" s="13">
        <f>+'International Tourist M.'!L87</f>
        <v>26</v>
      </c>
      <c r="R46" s="13">
        <f>+'International Tourist M.'!M87</f>
        <v>12</v>
      </c>
      <c r="S46" s="13">
        <f>+'International Tourist M.'!N87</f>
        <v>31</v>
      </c>
      <c r="T46" s="205">
        <f t="shared" si="23"/>
        <v>19.230769230769234</v>
      </c>
      <c r="U46" s="205">
        <f t="shared" si="24"/>
        <v>158.33333333333331</v>
      </c>
    </row>
    <row r="47" spans="1:21" ht="21" x14ac:dyDescent="0.6">
      <c r="A47" s="48" t="s">
        <v>107</v>
      </c>
      <c r="B47" s="13">
        <f>+'International Tourist M.'!U164</f>
        <v>2</v>
      </c>
      <c r="C47" s="13">
        <f>+'International Tourist M.'!V164</f>
        <v>0</v>
      </c>
      <c r="D47" s="13">
        <f>+'International Tourist M.'!W164</f>
        <v>0</v>
      </c>
      <c r="E47" s="205">
        <f t="shared" si="17"/>
        <v>-100</v>
      </c>
      <c r="F47" s="205" t="e">
        <f t="shared" si="18"/>
        <v>#DIV/0!</v>
      </c>
      <c r="G47" s="13">
        <f>+'International Tourist M.'!O145</f>
        <v>10</v>
      </c>
      <c r="H47" s="13">
        <f>+'International Tourist M.'!P145</f>
        <v>0</v>
      </c>
      <c r="I47" s="13">
        <f>+'International Tourist M.'!Q145</f>
        <v>0</v>
      </c>
      <c r="J47" s="205">
        <f t="shared" si="19"/>
        <v>-100</v>
      </c>
      <c r="K47" s="205" t="e">
        <f t="shared" si="20"/>
        <v>#DIV/0!</v>
      </c>
      <c r="L47" s="13">
        <f>+'International Tourist M.'!AA126</f>
        <v>121</v>
      </c>
      <c r="M47" s="13">
        <f>+'International Tourist M.'!AB126</f>
        <v>103</v>
      </c>
      <c r="N47" s="13">
        <f>+'International Tourist M.'!AC126</f>
        <v>135</v>
      </c>
      <c r="O47" s="205">
        <f t="shared" si="21"/>
        <v>11.570247933884298</v>
      </c>
      <c r="P47" s="205">
        <f t="shared" si="22"/>
        <v>31.067961165048541</v>
      </c>
      <c r="Q47" s="13">
        <f>+'International Tourist M.'!L88</f>
        <v>8</v>
      </c>
      <c r="R47" s="13">
        <f>+'International Tourist M.'!M88</f>
        <v>0</v>
      </c>
      <c r="S47" s="13">
        <f>+'International Tourist M.'!N88</f>
        <v>0</v>
      </c>
      <c r="T47" s="205">
        <f t="shared" si="23"/>
        <v>-100</v>
      </c>
      <c r="U47" s="205" t="e">
        <f t="shared" si="24"/>
        <v>#DIV/0!</v>
      </c>
    </row>
    <row r="48" spans="1:21" ht="21" x14ac:dyDescent="0.6">
      <c r="A48" s="48" t="s">
        <v>108</v>
      </c>
      <c r="B48" s="13">
        <f>+'International Tourist M.'!U165</f>
        <v>0</v>
      </c>
      <c r="C48" s="13">
        <f>+'International Tourist M.'!V165</f>
        <v>0</v>
      </c>
      <c r="D48" s="13">
        <f>+'International Tourist M.'!W165</f>
        <v>7</v>
      </c>
      <c r="E48" s="205" t="e">
        <f t="shared" si="17"/>
        <v>#DIV/0!</v>
      </c>
      <c r="F48" s="205" t="e">
        <f t="shared" si="18"/>
        <v>#DIV/0!</v>
      </c>
      <c r="G48" s="13">
        <f>+'International Tourist M.'!O146</f>
        <v>5</v>
      </c>
      <c r="H48" s="13">
        <f>+'International Tourist M.'!P146</f>
        <v>4</v>
      </c>
      <c r="I48" s="13">
        <f>+'International Tourist M.'!Q146</f>
        <v>4</v>
      </c>
      <c r="J48" s="205">
        <f t="shared" si="19"/>
        <v>-20</v>
      </c>
      <c r="K48" s="205">
        <f t="shared" si="20"/>
        <v>0</v>
      </c>
      <c r="L48" s="13">
        <f>+'International Tourist M.'!AA127</f>
        <v>74</v>
      </c>
      <c r="M48" s="13">
        <f>+'International Tourist M.'!AB127</f>
        <v>82</v>
      </c>
      <c r="N48" s="13">
        <f>+'International Tourist M.'!AC127</f>
        <v>530</v>
      </c>
      <c r="O48" s="205">
        <f t="shared" si="21"/>
        <v>616.21621621621625</v>
      </c>
      <c r="P48" s="205">
        <f t="shared" si="22"/>
        <v>546.34146341463418</v>
      </c>
      <c r="Q48" s="13">
        <f>+'International Tourist M.'!L89</f>
        <v>2</v>
      </c>
      <c r="R48" s="13">
        <f>+'International Tourist M.'!M89</f>
        <v>4</v>
      </c>
      <c r="S48" s="13">
        <f>+'International Tourist M.'!N89</f>
        <v>3</v>
      </c>
      <c r="T48" s="205">
        <f t="shared" si="23"/>
        <v>50</v>
      </c>
      <c r="U48" s="205">
        <f t="shared" si="24"/>
        <v>-25</v>
      </c>
    </row>
    <row r="49" spans="1:21" ht="21" x14ac:dyDescent="0.6">
      <c r="A49" s="48" t="s">
        <v>109</v>
      </c>
      <c r="B49" s="13">
        <f>+'International Tourist M.'!U166</f>
        <v>0</v>
      </c>
      <c r="C49" s="13">
        <f>+'International Tourist M.'!V166</f>
        <v>0</v>
      </c>
      <c r="D49" s="13">
        <f>+'International Tourist M.'!W166</f>
        <v>0</v>
      </c>
      <c r="E49" s="205" t="e">
        <f t="shared" si="17"/>
        <v>#DIV/0!</v>
      </c>
      <c r="F49" s="205" t="e">
        <f t="shared" si="18"/>
        <v>#DIV/0!</v>
      </c>
      <c r="G49" s="13">
        <f>+'International Tourist M.'!O147</f>
        <v>2</v>
      </c>
      <c r="H49" s="13">
        <f>+'International Tourist M.'!P147</f>
        <v>6</v>
      </c>
      <c r="I49" s="13">
        <f>+'International Tourist M.'!Q147</f>
        <v>0</v>
      </c>
      <c r="J49" s="205">
        <f t="shared" si="19"/>
        <v>-100</v>
      </c>
      <c r="K49" s="205">
        <f t="shared" si="20"/>
        <v>-100</v>
      </c>
      <c r="L49" s="13">
        <f>+'International Tourist M.'!AA128</f>
        <v>90</v>
      </c>
      <c r="M49" s="13">
        <f>+'International Tourist M.'!AB128</f>
        <v>433</v>
      </c>
      <c r="N49" s="13">
        <f>+'International Tourist M.'!AC128</f>
        <v>150</v>
      </c>
      <c r="O49" s="205">
        <f t="shared" si="21"/>
        <v>66.666666666666657</v>
      </c>
      <c r="P49" s="205">
        <f t="shared" si="22"/>
        <v>-65.357967667436483</v>
      </c>
      <c r="Q49" s="13">
        <f>+'International Tourist M.'!L90</f>
        <v>49</v>
      </c>
      <c r="R49" s="13">
        <f>+'International Tourist M.'!M90</f>
        <v>14</v>
      </c>
      <c r="S49" s="13">
        <f>+'International Tourist M.'!N90</f>
        <v>5</v>
      </c>
      <c r="T49" s="205">
        <f t="shared" si="23"/>
        <v>-89.795918367346943</v>
      </c>
      <c r="U49" s="205">
        <f t="shared" si="24"/>
        <v>-64.285714285714292</v>
      </c>
    </row>
    <row r="50" spans="1:21" ht="21" x14ac:dyDescent="0.6">
      <c r="A50" s="48" t="s">
        <v>125</v>
      </c>
      <c r="B50" s="13">
        <f>+'International Tourist M.'!U167</f>
        <v>0</v>
      </c>
      <c r="C50" s="13">
        <f>+'International Tourist M.'!V167</f>
        <v>0</v>
      </c>
      <c r="D50" s="13">
        <f>+'International Tourist M.'!W167</f>
        <v>0</v>
      </c>
      <c r="E50" s="205" t="e">
        <f t="shared" si="17"/>
        <v>#DIV/0!</v>
      </c>
      <c r="F50" s="205" t="e">
        <f t="shared" si="18"/>
        <v>#DIV/0!</v>
      </c>
      <c r="G50" s="13">
        <f>+'International Tourist M.'!O148</f>
        <v>1</v>
      </c>
      <c r="H50" s="13">
        <f>+'International Tourist M.'!P148</f>
        <v>0</v>
      </c>
      <c r="I50" s="13">
        <f>+'International Tourist M.'!Q148</f>
        <v>0</v>
      </c>
      <c r="J50" s="205">
        <f t="shared" si="19"/>
        <v>-100</v>
      </c>
      <c r="K50" s="205" t="e">
        <f t="shared" si="20"/>
        <v>#DIV/0!</v>
      </c>
      <c r="L50" s="13">
        <f>+'International Tourist M.'!AA129</f>
        <v>58</v>
      </c>
      <c r="M50" s="13">
        <f>+'International Tourist M.'!AB129</f>
        <v>212</v>
      </c>
      <c r="N50" s="13">
        <f>+'International Tourist M.'!AC129</f>
        <v>22</v>
      </c>
      <c r="O50" s="205">
        <f t="shared" si="21"/>
        <v>-62.068965517241381</v>
      </c>
      <c r="P50" s="205">
        <f t="shared" si="22"/>
        <v>-89.622641509433961</v>
      </c>
      <c r="Q50" s="13">
        <f>+'International Tourist M.'!L91</f>
        <v>1</v>
      </c>
      <c r="R50" s="13">
        <f>+'International Tourist M.'!M91</f>
        <v>6</v>
      </c>
      <c r="S50" s="13">
        <f>+'International Tourist M.'!N91</f>
        <v>4</v>
      </c>
      <c r="T50" s="205">
        <f t="shared" si="23"/>
        <v>300</v>
      </c>
      <c r="U50" s="205">
        <f t="shared" si="24"/>
        <v>-33.333333333333329</v>
      </c>
    </row>
    <row r="51" spans="1:21" ht="21" x14ac:dyDescent="0.6">
      <c r="A51" s="48" t="s">
        <v>110</v>
      </c>
      <c r="B51" s="13">
        <f>+'International Tourist M.'!U168</f>
        <v>0</v>
      </c>
      <c r="C51" s="13">
        <f>+'International Tourist M.'!V168</f>
        <v>0</v>
      </c>
      <c r="D51" s="13">
        <f>+'International Tourist M.'!W168</f>
        <v>0</v>
      </c>
      <c r="E51" s="205" t="e">
        <f t="shared" si="17"/>
        <v>#DIV/0!</v>
      </c>
      <c r="F51" s="205" t="e">
        <f t="shared" si="18"/>
        <v>#DIV/0!</v>
      </c>
      <c r="G51" s="13">
        <f>+'International Tourist M.'!O149</f>
        <v>1</v>
      </c>
      <c r="H51" s="13">
        <f>+'International Tourist M.'!P149</f>
        <v>0</v>
      </c>
      <c r="I51" s="13">
        <f>+'International Tourist M.'!Q149</f>
        <v>0</v>
      </c>
      <c r="J51" s="205">
        <f t="shared" si="19"/>
        <v>-100</v>
      </c>
      <c r="K51" s="205" t="e">
        <f t="shared" si="20"/>
        <v>#DIV/0!</v>
      </c>
      <c r="L51" s="13">
        <f>+'International Tourist M.'!AA130</f>
        <v>213</v>
      </c>
      <c r="M51" s="13">
        <f>+'International Tourist M.'!AB130</f>
        <v>23</v>
      </c>
      <c r="N51" s="13">
        <f>+'International Tourist M.'!AC130</f>
        <v>4</v>
      </c>
      <c r="O51" s="205">
        <f t="shared" si="21"/>
        <v>-98.122065727699521</v>
      </c>
      <c r="P51" s="205">
        <f t="shared" si="22"/>
        <v>-82.608695652173907</v>
      </c>
      <c r="Q51" s="13">
        <f>+'International Tourist M.'!L92</f>
        <v>0</v>
      </c>
      <c r="R51" s="13">
        <f>+'International Tourist M.'!M92</f>
        <v>0</v>
      </c>
      <c r="S51" s="13">
        <f>+'International Tourist M.'!N92</f>
        <v>10</v>
      </c>
      <c r="T51" s="205" t="e">
        <f t="shared" si="23"/>
        <v>#DIV/0!</v>
      </c>
      <c r="U51" s="205" t="e">
        <f t="shared" si="24"/>
        <v>#DIV/0!</v>
      </c>
    </row>
    <row r="52" spans="1:21" ht="21" x14ac:dyDescent="0.6">
      <c r="A52" s="48" t="s">
        <v>111</v>
      </c>
      <c r="B52" s="13">
        <f>+'International Tourist M.'!U169</f>
        <v>0</v>
      </c>
      <c r="C52" s="13">
        <f>+'International Tourist M.'!V169</f>
        <v>0</v>
      </c>
      <c r="D52" s="13">
        <f>+'International Tourist M.'!W169</f>
        <v>2</v>
      </c>
      <c r="E52" s="205" t="e">
        <f t="shared" si="17"/>
        <v>#DIV/0!</v>
      </c>
      <c r="F52" s="205" t="e">
        <f t="shared" si="18"/>
        <v>#DIV/0!</v>
      </c>
      <c r="G52" s="13">
        <f>+'International Tourist M.'!O150</f>
        <v>6</v>
      </c>
      <c r="H52" s="13">
        <f>+'International Tourist M.'!P150</f>
        <v>0</v>
      </c>
      <c r="I52" s="13">
        <f>+'International Tourist M.'!Q150</f>
        <v>0</v>
      </c>
      <c r="J52" s="205">
        <f t="shared" si="19"/>
        <v>-100</v>
      </c>
      <c r="K52" s="205" t="e">
        <f t="shared" si="20"/>
        <v>#DIV/0!</v>
      </c>
      <c r="L52" s="13">
        <f>+'International Tourist M.'!AA131</f>
        <v>65</v>
      </c>
      <c r="M52" s="13">
        <f>+'International Tourist M.'!AB131</f>
        <v>143</v>
      </c>
      <c r="N52" s="13">
        <f>+'International Tourist M.'!AC131</f>
        <v>47</v>
      </c>
      <c r="O52" s="205">
        <f t="shared" si="21"/>
        <v>-27.692307692307693</v>
      </c>
      <c r="P52" s="205">
        <f t="shared" si="22"/>
        <v>-67.132867132867133</v>
      </c>
      <c r="Q52" s="13">
        <f>+'International Tourist M.'!L93</f>
        <v>0</v>
      </c>
      <c r="R52" s="13">
        <f>+'International Tourist M.'!M93</f>
        <v>26</v>
      </c>
      <c r="S52" s="13">
        <f>+'International Tourist M.'!N93</f>
        <v>31</v>
      </c>
      <c r="T52" s="205" t="e">
        <f t="shared" si="23"/>
        <v>#DIV/0!</v>
      </c>
      <c r="U52" s="205">
        <f t="shared" si="24"/>
        <v>19.230769230769234</v>
      </c>
    </row>
    <row r="53" spans="1:21" ht="21" x14ac:dyDescent="0.6">
      <c r="A53" s="48" t="s">
        <v>112</v>
      </c>
      <c r="B53" s="13">
        <f>+'International Tourist M.'!U170</f>
        <v>0</v>
      </c>
      <c r="C53" s="13">
        <f>+'International Tourist M.'!V170</f>
        <v>0</v>
      </c>
      <c r="D53" s="13">
        <f>+'International Tourist M.'!W170</f>
        <v>0</v>
      </c>
      <c r="E53" s="205" t="e">
        <f t="shared" si="17"/>
        <v>#DIV/0!</v>
      </c>
      <c r="F53" s="205" t="e">
        <f t="shared" si="18"/>
        <v>#DIV/0!</v>
      </c>
      <c r="G53" s="13">
        <f>+'International Tourist M.'!O151</f>
        <v>2</v>
      </c>
      <c r="H53" s="13">
        <f>+'International Tourist M.'!P151</f>
        <v>0</v>
      </c>
      <c r="I53" s="13">
        <f>+'International Tourist M.'!Q151</f>
        <v>0</v>
      </c>
      <c r="J53" s="205">
        <f t="shared" si="19"/>
        <v>-100</v>
      </c>
      <c r="K53" s="205" t="e">
        <f t="shared" si="20"/>
        <v>#DIV/0!</v>
      </c>
      <c r="L53" s="13">
        <f>+'International Tourist M.'!AA132</f>
        <v>51</v>
      </c>
      <c r="M53" s="13">
        <f>+'International Tourist M.'!AB132</f>
        <v>191</v>
      </c>
      <c r="N53" s="13">
        <f>+'International Tourist M.'!AC132</f>
        <v>20</v>
      </c>
      <c r="O53" s="205">
        <f t="shared" si="21"/>
        <v>-60.784313725490193</v>
      </c>
      <c r="P53" s="205">
        <f t="shared" si="22"/>
        <v>-89.528795811518322</v>
      </c>
      <c r="Q53" s="13">
        <f>+'International Tourist M.'!L94</f>
        <v>4</v>
      </c>
      <c r="R53" s="13">
        <f>+'International Tourist M.'!M94</f>
        <v>0</v>
      </c>
      <c r="S53" s="13">
        <f>+'International Tourist M.'!N94</f>
        <v>14</v>
      </c>
      <c r="T53" s="205">
        <f t="shared" si="23"/>
        <v>250</v>
      </c>
      <c r="U53" s="205" t="e">
        <f t="shared" si="24"/>
        <v>#DIV/0!</v>
      </c>
    </row>
    <row r="54" spans="1:21" ht="21" x14ac:dyDescent="0.6">
      <c r="A54" s="48" t="s">
        <v>113</v>
      </c>
      <c r="B54" s="14">
        <f>SUM(B42:B53)</f>
        <v>2</v>
      </c>
      <c r="C54" s="14">
        <f>SUM(C42:C53)</f>
        <v>0</v>
      </c>
      <c r="D54" s="14">
        <f>SUM(D42:D53)</f>
        <v>9</v>
      </c>
      <c r="E54" s="205">
        <f t="shared" si="17"/>
        <v>350</v>
      </c>
      <c r="F54" s="205" t="e">
        <f t="shared" si="18"/>
        <v>#DIV/0!</v>
      </c>
      <c r="G54" s="14">
        <f>SUM(G42:G53)</f>
        <v>63</v>
      </c>
      <c r="H54" s="14">
        <f>SUM(H42:H53)</f>
        <v>19</v>
      </c>
      <c r="I54" s="14">
        <f>SUM(I42:I53)</f>
        <v>21</v>
      </c>
      <c r="J54" s="205">
        <f t="shared" si="19"/>
        <v>-66.666666666666657</v>
      </c>
      <c r="K54" s="205">
        <f t="shared" si="20"/>
        <v>10.526315789473683</v>
      </c>
      <c r="L54" s="14">
        <f>SUM(L42:L53)</f>
        <v>815</v>
      </c>
      <c r="M54" s="14">
        <f>SUM(M42:M53)</f>
        <v>1625</v>
      </c>
      <c r="N54" s="14">
        <f>SUM(N42:N53)</f>
        <v>1330</v>
      </c>
      <c r="O54" s="205">
        <f t="shared" si="21"/>
        <v>63.190184049079754</v>
      </c>
      <c r="P54" s="205">
        <f t="shared" si="22"/>
        <v>-18.153846153846153</v>
      </c>
      <c r="Q54" s="14">
        <f>SUM(Q42:Q53)</f>
        <v>293</v>
      </c>
      <c r="R54" s="14">
        <f>SUM(R42:R53)</f>
        <v>114</v>
      </c>
      <c r="S54" s="14">
        <f>SUM(S42:S53)</f>
        <v>159</v>
      </c>
      <c r="T54" s="205">
        <f t="shared" si="23"/>
        <v>-45.733788395904433</v>
      </c>
      <c r="U54" s="205">
        <f t="shared" si="24"/>
        <v>39.473684210526315</v>
      </c>
    </row>
  </sheetData>
  <mergeCells count="15">
    <mergeCell ref="A40:A41"/>
    <mergeCell ref="B40:D40"/>
    <mergeCell ref="L4:N4"/>
    <mergeCell ref="Q40:S40"/>
    <mergeCell ref="G22:I22"/>
    <mergeCell ref="L22:N22"/>
    <mergeCell ref="Q22:S22"/>
    <mergeCell ref="Q4:S4"/>
    <mergeCell ref="G40:I40"/>
    <mergeCell ref="L40:N40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December 2017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36</v>
      </c>
      <c r="C4" s="305"/>
      <c r="D4" s="306"/>
      <c r="E4" s="77" t="s">
        <v>147</v>
      </c>
      <c r="F4" s="77" t="s">
        <v>147</v>
      </c>
      <c r="G4" s="305" t="s">
        <v>45</v>
      </c>
      <c r="H4" s="305"/>
      <c r="I4" s="306"/>
      <c r="J4" s="77" t="s">
        <v>147</v>
      </c>
      <c r="K4" s="77" t="s">
        <v>147</v>
      </c>
      <c r="L4" s="305" t="s">
        <v>53</v>
      </c>
      <c r="M4" s="305"/>
      <c r="N4" s="306"/>
      <c r="O4" s="77" t="s">
        <v>147</v>
      </c>
      <c r="P4" s="77" t="s">
        <v>147</v>
      </c>
      <c r="Q4" s="305" t="s">
        <v>63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M.'!F159</f>
        <v>42</v>
      </c>
      <c r="C6" s="13">
        <f>+'International Tourist M.'!G159</f>
        <v>11</v>
      </c>
      <c r="D6" s="13">
        <f>+'International Tourist M.'!H159</f>
        <v>15</v>
      </c>
      <c r="E6" s="205">
        <f t="shared" ref="E6:E18" si="0">(D6-B6)/B6*100</f>
        <v>-64.285714285714292</v>
      </c>
      <c r="F6" s="205">
        <f t="shared" ref="F6:F18" si="1">(D6-C6)/C6*100</f>
        <v>36.363636363636367</v>
      </c>
      <c r="G6" s="13">
        <f>+'International Tourist M.'!I121</f>
        <v>0</v>
      </c>
      <c r="H6" s="13">
        <f>+'International Tourist M.'!J121</f>
        <v>13</v>
      </c>
      <c r="I6" s="13">
        <f>+'International Tourist M.'!K121</f>
        <v>0</v>
      </c>
      <c r="J6" s="205" t="e">
        <f>(I6-G6)/G6*100</f>
        <v>#DIV/0!</v>
      </c>
      <c r="K6" s="205">
        <f>(I6-H6)/H6*100</f>
        <v>-100</v>
      </c>
      <c r="L6" s="13">
        <f>+'International Tourist M.'!C8</f>
        <v>83</v>
      </c>
      <c r="M6" s="13">
        <f>+'International Tourist M.'!D8</f>
        <v>101</v>
      </c>
      <c r="N6" s="13">
        <f>+'International Tourist M.'!E8</f>
        <v>13</v>
      </c>
      <c r="O6" s="205">
        <f>(N6-L6)/L6*100</f>
        <v>-84.337349397590373</v>
      </c>
      <c r="P6" s="205">
        <f>(N6-M6)/M6*100</f>
        <v>-87.128712871287135</v>
      </c>
      <c r="Q6" s="13">
        <f>+'International Tourist M.'!L45</f>
        <v>171</v>
      </c>
      <c r="R6" s="13">
        <f>+'International Tourist M.'!M45</f>
        <v>46</v>
      </c>
      <c r="S6" s="13">
        <f>+'International Tourist M.'!N45</f>
        <v>0</v>
      </c>
      <c r="T6" s="205">
        <f>(S6-Q6)/Q6*100</f>
        <v>-100</v>
      </c>
      <c r="U6" s="205">
        <f>(S6-R6)/R6*100</f>
        <v>-100</v>
      </c>
    </row>
    <row r="7" spans="1:21" ht="21" x14ac:dyDescent="0.6">
      <c r="A7" s="48" t="s">
        <v>103</v>
      </c>
      <c r="B7" s="13">
        <f>+'International Tourist M.'!F160</f>
        <v>13</v>
      </c>
      <c r="C7" s="13">
        <f>+'International Tourist M.'!G160</f>
        <v>4</v>
      </c>
      <c r="D7" s="13">
        <f>+'International Tourist M.'!H160</f>
        <v>0</v>
      </c>
      <c r="E7" s="205">
        <f t="shared" si="0"/>
        <v>-100</v>
      </c>
      <c r="F7" s="205">
        <f t="shared" si="1"/>
        <v>-100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0</v>
      </c>
      <c r="J7" s="205" t="e">
        <f>(I7-G7)/G7*100</f>
        <v>#DIV/0!</v>
      </c>
      <c r="K7" s="205" t="e">
        <f>(I7-H7)/H7*100</f>
        <v>#DIV/0!</v>
      </c>
      <c r="L7" s="13">
        <f>+'International Tourist M.'!C9</f>
        <v>27</v>
      </c>
      <c r="M7" s="13">
        <f>+'International Tourist M.'!D9</f>
        <v>111</v>
      </c>
      <c r="N7" s="13">
        <f>+'International Tourist M.'!E9</f>
        <v>68</v>
      </c>
      <c r="O7" s="205">
        <f>(N7-L7)/L7*100</f>
        <v>151.85185185185185</v>
      </c>
      <c r="P7" s="205">
        <f>(N7-M7)/M7*100</f>
        <v>-38.738738738738739</v>
      </c>
      <c r="Q7" s="13">
        <f>+'International Tourist M.'!L46</f>
        <v>8</v>
      </c>
      <c r="R7" s="13">
        <f>+'International Tourist M.'!M46</f>
        <v>95</v>
      </c>
      <c r="S7" s="13">
        <f>+'International Tourist M.'!N46</f>
        <v>0</v>
      </c>
      <c r="T7" s="205">
        <f>(S7-Q7)/Q7*100</f>
        <v>-100</v>
      </c>
      <c r="U7" s="205">
        <f>(S7-R7)/R7*100</f>
        <v>-100</v>
      </c>
    </row>
    <row r="8" spans="1:21" ht="21" x14ac:dyDescent="0.6">
      <c r="A8" s="48" t="s">
        <v>104</v>
      </c>
      <c r="B8" s="13">
        <f>+'International Tourist M.'!F161</f>
        <v>15</v>
      </c>
      <c r="C8" s="13">
        <f>+'International Tourist M.'!G161</f>
        <v>38</v>
      </c>
      <c r="D8" s="13">
        <f>+'International Tourist M.'!H161</f>
        <v>15</v>
      </c>
      <c r="E8" s="205">
        <f t="shared" si="0"/>
        <v>0</v>
      </c>
      <c r="F8" s="205">
        <f t="shared" si="1"/>
        <v>-60.526315789473685</v>
      </c>
      <c r="G8" s="13">
        <f>+'International Tourist M.'!I123</f>
        <v>4</v>
      </c>
      <c r="H8" s="13">
        <f>+'International Tourist M.'!J123</f>
        <v>38</v>
      </c>
      <c r="I8" s="13">
        <f>+'International Tourist M.'!K123</f>
        <v>0</v>
      </c>
      <c r="J8" s="205">
        <f t="shared" ref="J8:J17" si="2">(I8-G8)/G8*100</f>
        <v>-100</v>
      </c>
      <c r="K8" s="205">
        <f t="shared" ref="K8:K17" si="3">(I8-H8)/H8*100</f>
        <v>-100</v>
      </c>
      <c r="L8" s="13">
        <f>+'International Tourist M.'!C10</f>
        <v>0</v>
      </c>
      <c r="M8" s="13">
        <f>+'International Tourist M.'!D10</f>
        <v>163</v>
      </c>
      <c r="N8" s="13">
        <f>+'International Tourist M.'!E10</f>
        <v>31</v>
      </c>
      <c r="O8" s="205" t="e">
        <f t="shared" ref="O8:O17" si="4">(N8-L8)/L8*100</f>
        <v>#DIV/0!</v>
      </c>
      <c r="P8" s="205">
        <f t="shared" ref="P8:P17" si="5">(N8-M8)/M8*100</f>
        <v>-80.981595092024534</v>
      </c>
      <c r="Q8" s="13">
        <f>+'International Tourist M.'!L47</f>
        <v>40</v>
      </c>
      <c r="R8" s="13">
        <f>+'International Tourist M.'!M47</f>
        <v>31</v>
      </c>
      <c r="S8" s="13">
        <f>+'International Tourist M.'!N47</f>
        <v>7</v>
      </c>
      <c r="T8" s="205">
        <f t="shared" ref="T8:T17" si="6">(S8-Q8)/Q8*100</f>
        <v>-82.5</v>
      </c>
      <c r="U8" s="205">
        <f t="shared" ref="U8:U17" si="7">(S8-R8)/R8*100</f>
        <v>-77.41935483870968</v>
      </c>
    </row>
    <row r="9" spans="1:21" ht="21" x14ac:dyDescent="0.6">
      <c r="A9" s="48" t="s">
        <v>105</v>
      </c>
      <c r="B9" s="13">
        <f>+'International Tourist M.'!F162</f>
        <v>35</v>
      </c>
      <c r="C9" s="13">
        <f>+'International Tourist M.'!G162</f>
        <v>8</v>
      </c>
      <c r="D9" s="13">
        <f>+'International Tourist M.'!H162</f>
        <v>3</v>
      </c>
      <c r="E9" s="205">
        <f t="shared" si="0"/>
        <v>-91.428571428571431</v>
      </c>
      <c r="F9" s="205">
        <f t="shared" si="1"/>
        <v>-62.5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M.'!C11</f>
        <v>34</v>
      </c>
      <c r="M9" s="13">
        <f>+'International Tourist M.'!D11</f>
        <v>95</v>
      </c>
      <c r="N9" s="13">
        <f>+'International Tourist M.'!E11</f>
        <v>56</v>
      </c>
      <c r="O9" s="205">
        <f t="shared" si="4"/>
        <v>64.705882352941174</v>
      </c>
      <c r="P9" s="205">
        <f t="shared" si="5"/>
        <v>-41.05263157894737</v>
      </c>
      <c r="Q9" s="13">
        <f>+'International Tourist M.'!L48</f>
        <v>38</v>
      </c>
      <c r="R9" s="13">
        <f>+'International Tourist M.'!M48</f>
        <v>149</v>
      </c>
      <c r="S9" s="13">
        <f>+'International Tourist M.'!N48</f>
        <v>6</v>
      </c>
      <c r="T9" s="205">
        <f t="shared" si="6"/>
        <v>-84.210526315789465</v>
      </c>
      <c r="U9" s="205">
        <f t="shared" si="7"/>
        <v>-95.973154362416096</v>
      </c>
    </row>
    <row r="10" spans="1:21" ht="21" x14ac:dyDescent="0.6">
      <c r="A10" s="48" t="s">
        <v>106</v>
      </c>
      <c r="B10" s="13">
        <f>+'International Tourist M.'!F163</f>
        <v>24</v>
      </c>
      <c r="C10" s="13">
        <f>+'International Tourist M.'!G163</f>
        <v>21</v>
      </c>
      <c r="D10" s="13">
        <f>+'International Tourist M.'!H163</f>
        <v>32</v>
      </c>
      <c r="E10" s="205">
        <f t="shared" si="0"/>
        <v>33.333333333333329</v>
      </c>
      <c r="F10" s="205">
        <f t="shared" si="1"/>
        <v>52.380952380952387</v>
      </c>
      <c r="G10" s="13">
        <f>+'International Tourist M.'!I125</f>
        <v>2</v>
      </c>
      <c r="H10" s="13">
        <f>+'International Tourist M.'!J125</f>
        <v>0</v>
      </c>
      <c r="I10" s="13">
        <f>+'International Tourist M.'!K125</f>
        <v>0</v>
      </c>
      <c r="J10" s="205">
        <f t="shared" si="2"/>
        <v>-100</v>
      </c>
      <c r="K10" s="205" t="e">
        <f t="shared" si="3"/>
        <v>#DIV/0!</v>
      </c>
      <c r="L10" s="13">
        <f>+'International Tourist M.'!C12</f>
        <v>0</v>
      </c>
      <c r="M10" s="13">
        <f>+'International Tourist M.'!D12</f>
        <v>0</v>
      </c>
      <c r="N10" s="13">
        <f>+'International Tourist M.'!E12</f>
        <v>98</v>
      </c>
      <c r="O10" s="205" t="e">
        <f t="shared" si="4"/>
        <v>#DIV/0!</v>
      </c>
      <c r="P10" s="205" t="e">
        <f t="shared" si="5"/>
        <v>#DIV/0!</v>
      </c>
      <c r="Q10" s="13">
        <f>+'International Tourist M.'!L49</f>
        <v>0</v>
      </c>
      <c r="R10" s="13">
        <f>+'International Tourist M.'!M49</f>
        <v>96</v>
      </c>
      <c r="S10" s="13">
        <f>+'International Tourist M.'!N49</f>
        <v>4</v>
      </c>
      <c r="T10" s="205" t="e">
        <f t="shared" si="6"/>
        <v>#DIV/0!</v>
      </c>
      <c r="U10" s="205">
        <f t="shared" si="7"/>
        <v>-95.833333333333343</v>
      </c>
    </row>
    <row r="11" spans="1:21" ht="21" x14ac:dyDescent="0.6">
      <c r="A11" s="48" t="s">
        <v>107</v>
      </c>
      <c r="B11" s="13">
        <f>+'International Tourist M.'!F164</f>
        <v>31</v>
      </c>
      <c r="C11" s="13">
        <f>+'International Tourist M.'!G164</f>
        <v>56</v>
      </c>
      <c r="D11" s="13">
        <f>+'International Tourist M.'!H164</f>
        <v>0</v>
      </c>
      <c r="E11" s="205">
        <f t="shared" si="0"/>
        <v>-100</v>
      </c>
      <c r="F11" s="205">
        <f t="shared" si="1"/>
        <v>-100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0</v>
      </c>
      <c r="J11" s="205" t="e">
        <f t="shared" si="2"/>
        <v>#DIV/0!</v>
      </c>
      <c r="K11" s="205" t="e">
        <f t="shared" si="3"/>
        <v>#DIV/0!</v>
      </c>
      <c r="L11" s="13">
        <f>+'International Tourist M.'!C13</f>
        <v>2</v>
      </c>
      <c r="M11" s="13">
        <f>+'International Tourist M.'!D13</f>
        <v>2</v>
      </c>
      <c r="N11" s="13">
        <f>+'International Tourist M.'!E13</f>
        <v>26</v>
      </c>
      <c r="O11" s="205">
        <f t="shared" si="4"/>
        <v>1200</v>
      </c>
      <c r="P11" s="205">
        <f t="shared" si="5"/>
        <v>1200</v>
      </c>
      <c r="Q11" s="13">
        <f>+'International Tourist M.'!L50</f>
        <v>2</v>
      </c>
      <c r="R11" s="13">
        <f>+'International Tourist M.'!M50</f>
        <v>1</v>
      </c>
      <c r="S11" s="13">
        <f>+'International Tourist M.'!N50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8" t="s">
        <v>108</v>
      </c>
      <c r="B12" s="13">
        <f>+'International Tourist M.'!F165</f>
        <v>16</v>
      </c>
      <c r="C12" s="13">
        <f>+'International Tourist M.'!G165</f>
        <v>8</v>
      </c>
      <c r="D12" s="13">
        <f>+'International Tourist M.'!H165</f>
        <v>0</v>
      </c>
      <c r="E12" s="205">
        <f t="shared" si="0"/>
        <v>-100</v>
      </c>
      <c r="F12" s="205">
        <f t="shared" si="1"/>
        <v>-100</v>
      </c>
      <c r="G12" s="13">
        <f>+'International Tourist M.'!I127</f>
        <v>66</v>
      </c>
      <c r="H12" s="13">
        <f>+'International Tourist M.'!J127</f>
        <v>72</v>
      </c>
      <c r="I12" s="13">
        <f>+'International Tourist M.'!K127</f>
        <v>151</v>
      </c>
      <c r="J12" s="205">
        <f t="shared" si="2"/>
        <v>128.78787878787878</v>
      </c>
      <c r="K12" s="205">
        <f t="shared" si="3"/>
        <v>109.72222222222223</v>
      </c>
      <c r="L12" s="13">
        <f>+'International Tourist M.'!C14</f>
        <v>84</v>
      </c>
      <c r="M12" s="13">
        <f>+'International Tourist M.'!D14</f>
        <v>15</v>
      </c>
      <c r="N12" s="13">
        <f>+'International Tourist M.'!E14</f>
        <v>0</v>
      </c>
      <c r="O12" s="205">
        <f t="shared" si="4"/>
        <v>-100</v>
      </c>
      <c r="P12" s="205">
        <f t="shared" si="5"/>
        <v>-100</v>
      </c>
      <c r="Q12" s="13">
        <f>+'International Tourist M.'!L51</f>
        <v>50</v>
      </c>
      <c r="R12" s="13">
        <f>+'International Tourist M.'!M51</f>
        <v>0</v>
      </c>
      <c r="S12" s="13">
        <f>+'International Tourist M.'!N51</f>
        <v>0</v>
      </c>
      <c r="T12" s="205">
        <f t="shared" si="6"/>
        <v>-100</v>
      </c>
      <c r="U12" s="205" t="e">
        <f t="shared" si="7"/>
        <v>#DIV/0!</v>
      </c>
    </row>
    <row r="13" spans="1:21" ht="21" x14ac:dyDescent="0.6">
      <c r="A13" s="48" t="s">
        <v>109</v>
      </c>
      <c r="B13" s="13">
        <f>+'International Tourist M.'!F166</f>
        <v>6</v>
      </c>
      <c r="C13" s="13">
        <f>+'International Tourist M.'!G166</f>
        <v>9</v>
      </c>
      <c r="D13" s="13">
        <f>+'International Tourist M.'!H166</f>
        <v>0</v>
      </c>
      <c r="E13" s="205">
        <f t="shared" si="0"/>
        <v>-100</v>
      </c>
      <c r="F13" s="205">
        <f t="shared" si="1"/>
        <v>-100</v>
      </c>
      <c r="G13" s="13">
        <f>+'International Tourist M.'!I128</f>
        <v>521</v>
      </c>
      <c r="H13" s="13">
        <f>+'International Tourist M.'!J128</f>
        <v>589</v>
      </c>
      <c r="I13" s="13">
        <f>+'International Tourist M.'!K128</f>
        <v>669</v>
      </c>
      <c r="J13" s="205">
        <f t="shared" si="2"/>
        <v>28.406909788867562</v>
      </c>
      <c r="K13" s="205">
        <f t="shared" si="3"/>
        <v>13.582342954159593</v>
      </c>
      <c r="L13" s="13">
        <f>+'International Tourist M.'!C15</f>
        <v>151</v>
      </c>
      <c r="M13" s="13">
        <f>+'International Tourist M.'!D15</f>
        <v>19</v>
      </c>
      <c r="N13" s="13">
        <f>+'International Tourist M.'!E15</f>
        <v>0</v>
      </c>
      <c r="O13" s="205">
        <f t="shared" si="4"/>
        <v>-100</v>
      </c>
      <c r="P13" s="205">
        <f t="shared" si="5"/>
        <v>-100</v>
      </c>
      <c r="Q13" s="13">
        <f>+'International Tourist M.'!L52</f>
        <v>0</v>
      </c>
      <c r="R13" s="13">
        <f>+'International Tourist M.'!M52</f>
        <v>7</v>
      </c>
      <c r="S13" s="13">
        <f>+'International Tourist M.'!N52</f>
        <v>41</v>
      </c>
      <c r="T13" s="205" t="e">
        <f t="shared" si="6"/>
        <v>#DIV/0!</v>
      </c>
      <c r="U13" s="205">
        <f t="shared" si="7"/>
        <v>485.71428571428567</v>
      </c>
    </row>
    <row r="14" spans="1:21" ht="21" x14ac:dyDescent="0.6">
      <c r="A14" s="48" t="s">
        <v>125</v>
      </c>
      <c r="B14" s="13">
        <f>+'International Tourist M.'!F167</f>
        <v>16</v>
      </c>
      <c r="C14" s="13">
        <f>+'International Tourist M.'!G167</f>
        <v>9</v>
      </c>
      <c r="D14" s="13">
        <f>+'International Tourist M.'!H167</f>
        <v>11</v>
      </c>
      <c r="E14" s="205">
        <f t="shared" si="0"/>
        <v>-31.25</v>
      </c>
      <c r="F14" s="205">
        <f t="shared" si="1"/>
        <v>22.222222222222221</v>
      </c>
      <c r="G14" s="13">
        <f>+'International Tourist M.'!I129</f>
        <v>1</v>
      </c>
      <c r="H14" s="13">
        <f>+'International Tourist M.'!J129</f>
        <v>0</v>
      </c>
      <c r="I14" s="13">
        <f>+'International Tourist M.'!K129</f>
        <v>0</v>
      </c>
      <c r="J14" s="205">
        <f t="shared" si="2"/>
        <v>-100</v>
      </c>
      <c r="K14" s="205" t="e">
        <f t="shared" si="3"/>
        <v>#DIV/0!</v>
      </c>
      <c r="L14" s="13">
        <f>+'International Tourist M.'!C16</f>
        <v>171</v>
      </c>
      <c r="M14" s="13">
        <f>+'International Tourist M.'!D16</f>
        <v>3</v>
      </c>
      <c r="N14" s="13">
        <f>+'International Tourist M.'!E16</f>
        <v>0</v>
      </c>
      <c r="O14" s="205">
        <f t="shared" si="4"/>
        <v>-100</v>
      </c>
      <c r="P14" s="205">
        <f t="shared" si="5"/>
        <v>-100</v>
      </c>
      <c r="Q14" s="13">
        <f>+'International Tourist M.'!L53</f>
        <v>85</v>
      </c>
      <c r="R14" s="13">
        <f>+'International Tourist M.'!M53</f>
        <v>32</v>
      </c>
      <c r="S14" s="13">
        <f>+'International Tourist M.'!N53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8" t="s">
        <v>110</v>
      </c>
      <c r="B15" s="13">
        <f>+'International Tourist M.'!F168</f>
        <v>17</v>
      </c>
      <c r="C15" s="13">
        <f>+'International Tourist M.'!G168</f>
        <v>5</v>
      </c>
      <c r="D15" s="13">
        <f>+'International Tourist M.'!H168</f>
        <v>6</v>
      </c>
      <c r="E15" s="205">
        <f t="shared" si="0"/>
        <v>-64.705882352941174</v>
      </c>
      <c r="F15" s="205">
        <f t="shared" si="1"/>
        <v>20</v>
      </c>
      <c r="G15" s="13">
        <f>+'International Tourist M.'!I130</f>
        <v>5</v>
      </c>
      <c r="H15" s="13">
        <f>+'International Tourist M.'!J130</f>
        <v>0</v>
      </c>
      <c r="I15" s="13">
        <f>+'International Tourist M.'!K130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M.'!C17</f>
        <v>44</v>
      </c>
      <c r="M15" s="13">
        <f>+'International Tourist M.'!D17</f>
        <v>0</v>
      </c>
      <c r="N15" s="13">
        <f>+'International Tourist M.'!E17</f>
        <v>0</v>
      </c>
      <c r="O15" s="205">
        <f t="shared" si="4"/>
        <v>-100</v>
      </c>
      <c r="P15" s="205" t="e">
        <f t="shared" si="5"/>
        <v>#DIV/0!</v>
      </c>
      <c r="Q15" s="13">
        <f>+'International Tourist M.'!L54</f>
        <v>20</v>
      </c>
      <c r="R15" s="13">
        <f>+'International Tourist M.'!M54</f>
        <v>2</v>
      </c>
      <c r="S15" s="13">
        <f>+'International Tourist M.'!N54</f>
        <v>30</v>
      </c>
      <c r="T15" s="205">
        <f t="shared" si="6"/>
        <v>50</v>
      </c>
      <c r="U15" s="205">
        <f t="shared" si="7"/>
        <v>1400</v>
      </c>
    </row>
    <row r="16" spans="1:21" ht="21" x14ac:dyDescent="0.6">
      <c r="A16" s="48" t="s">
        <v>111</v>
      </c>
      <c r="B16" s="13">
        <f>+'International Tourist M.'!F169</f>
        <v>6</v>
      </c>
      <c r="C16" s="13">
        <f>+'International Tourist M.'!G169</f>
        <v>0</v>
      </c>
      <c r="D16" s="13">
        <f>+'International Tourist M.'!H169</f>
        <v>4</v>
      </c>
      <c r="E16" s="205">
        <f t="shared" si="0"/>
        <v>-33.333333333333329</v>
      </c>
      <c r="F16" s="205" t="e">
        <f t="shared" si="1"/>
        <v>#DIV/0!</v>
      </c>
      <c r="G16" s="13">
        <f>+'International Tourist M.'!I131</f>
        <v>2</v>
      </c>
      <c r="H16" s="13">
        <f>+'International Tourist M.'!J131</f>
        <v>0</v>
      </c>
      <c r="I16" s="13">
        <f>+'International Tourist M.'!K131</f>
        <v>0</v>
      </c>
      <c r="J16" s="205">
        <f t="shared" si="2"/>
        <v>-100</v>
      </c>
      <c r="K16" s="205" t="e">
        <f t="shared" si="3"/>
        <v>#DIV/0!</v>
      </c>
      <c r="L16" s="13">
        <f>+'International Tourist M.'!C18</f>
        <v>105</v>
      </c>
      <c r="M16" s="13">
        <f>+'International Tourist M.'!D18</f>
        <v>0</v>
      </c>
      <c r="N16" s="13">
        <f>+'International Tourist M.'!E18</f>
        <v>0</v>
      </c>
      <c r="O16" s="205">
        <f t="shared" si="4"/>
        <v>-100</v>
      </c>
      <c r="P16" s="205" t="e">
        <f t="shared" si="5"/>
        <v>#DIV/0!</v>
      </c>
      <c r="Q16" s="13">
        <f>+'International Tourist M.'!L55</f>
        <v>32</v>
      </c>
      <c r="R16" s="13">
        <f>+'International Tourist M.'!M55</f>
        <v>73</v>
      </c>
      <c r="S16" s="13">
        <f>+'International Tourist M.'!N55</f>
        <v>91</v>
      </c>
      <c r="T16" s="205">
        <f t="shared" si="6"/>
        <v>184.375</v>
      </c>
      <c r="U16" s="205">
        <f t="shared" si="7"/>
        <v>24.657534246575342</v>
      </c>
    </row>
    <row r="17" spans="1:21" ht="21" x14ac:dyDescent="0.6">
      <c r="A17" s="48" t="s">
        <v>112</v>
      </c>
      <c r="B17" s="13">
        <f>+'International Tourist M.'!F170</f>
        <v>41</v>
      </c>
      <c r="C17" s="13">
        <f>+'International Tourist M.'!G170</f>
        <v>44</v>
      </c>
      <c r="D17" s="13">
        <f>+'International Tourist M.'!H170</f>
        <v>3</v>
      </c>
      <c r="E17" s="205">
        <f t="shared" si="0"/>
        <v>-92.682926829268297</v>
      </c>
      <c r="F17" s="205">
        <f t="shared" si="1"/>
        <v>-93.181818181818173</v>
      </c>
      <c r="G17" s="13">
        <f>+'International Tourist M.'!I132</f>
        <v>10</v>
      </c>
      <c r="H17" s="13">
        <f>+'International Tourist M.'!J132</f>
        <v>0</v>
      </c>
      <c r="I17" s="13">
        <f>+'International Tourist M.'!K132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M.'!C19</f>
        <v>53</v>
      </c>
      <c r="M17" s="13">
        <f>+'International Tourist M.'!D19</f>
        <v>42</v>
      </c>
      <c r="N17" s="13">
        <f>+'International Tourist M.'!E19</f>
        <v>0</v>
      </c>
      <c r="O17" s="205">
        <f t="shared" si="4"/>
        <v>-100</v>
      </c>
      <c r="P17" s="205">
        <f t="shared" si="5"/>
        <v>-100</v>
      </c>
      <c r="Q17" s="13">
        <f>+'International Tourist M.'!L56</f>
        <v>0</v>
      </c>
      <c r="R17" s="13">
        <f>+'International Tourist M.'!M56</f>
        <v>13</v>
      </c>
      <c r="S17" s="13">
        <f>+'International Tourist M.'!N56</f>
        <v>0</v>
      </c>
      <c r="T17" s="205" t="e">
        <f t="shared" si="6"/>
        <v>#DIV/0!</v>
      </c>
      <c r="U17" s="20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262</v>
      </c>
      <c r="C18" s="14">
        <f t="shared" si="8"/>
        <v>213</v>
      </c>
      <c r="D18" s="14">
        <f t="shared" si="8"/>
        <v>89</v>
      </c>
      <c r="E18" s="205">
        <f t="shared" si="0"/>
        <v>-66.030534351145036</v>
      </c>
      <c r="F18" s="205">
        <f t="shared" si="1"/>
        <v>-58.215962441314552</v>
      </c>
      <c r="G18" s="14">
        <f t="shared" si="8"/>
        <v>611</v>
      </c>
      <c r="H18" s="14">
        <f t="shared" si="8"/>
        <v>712</v>
      </c>
      <c r="I18" s="14">
        <f t="shared" si="8"/>
        <v>820</v>
      </c>
      <c r="J18" s="205">
        <f>(I18-G18)/G18*100</f>
        <v>34.206219312602293</v>
      </c>
      <c r="K18" s="205">
        <f>(I18-H18)/H18*100</f>
        <v>15.168539325842698</v>
      </c>
      <c r="L18" s="14">
        <f t="shared" si="8"/>
        <v>754</v>
      </c>
      <c r="M18" s="14">
        <f t="shared" si="8"/>
        <v>551</v>
      </c>
      <c r="N18" s="14">
        <f t="shared" si="8"/>
        <v>292</v>
      </c>
      <c r="O18" s="205">
        <f>(N18-L18)/L18*100</f>
        <v>-61.273209549071616</v>
      </c>
      <c r="P18" s="205">
        <f>(N18-M18)/M18*100</f>
        <v>-47.005444646098006</v>
      </c>
      <c r="Q18" s="14">
        <f t="shared" si="8"/>
        <v>446</v>
      </c>
      <c r="R18" s="14">
        <f t="shared" si="8"/>
        <v>545</v>
      </c>
      <c r="S18" s="14">
        <f t="shared" si="8"/>
        <v>179</v>
      </c>
      <c r="T18" s="205">
        <f>(S18-Q18)/Q18*100</f>
        <v>-59.865470852017935</v>
      </c>
      <c r="U18" s="205">
        <f>(S18-R18)/R18*100</f>
        <v>-67.155963302752298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64</v>
      </c>
      <c r="C22" s="305"/>
      <c r="D22" s="306"/>
      <c r="E22" s="77" t="s">
        <v>147</v>
      </c>
      <c r="F22" s="77" t="s">
        <v>147</v>
      </c>
      <c r="G22" s="305" t="s">
        <v>90</v>
      </c>
      <c r="H22" s="305"/>
      <c r="I22" s="306"/>
      <c r="J22" s="77" t="s">
        <v>147</v>
      </c>
      <c r="K22" s="77" t="s">
        <v>147</v>
      </c>
      <c r="L22" s="305" t="s">
        <v>97</v>
      </c>
      <c r="M22" s="305"/>
      <c r="N22" s="306"/>
      <c r="O22" s="77" t="s">
        <v>147</v>
      </c>
      <c r="P22" s="77" t="s">
        <v>147</v>
      </c>
      <c r="Q22" s="305" t="s">
        <v>78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M.'!AA159</f>
        <v>31</v>
      </c>
      <c r="C24" s="13">
        <f>+'International Tourist M.'!AB159</f>
        <v>56</v>
      </c>
      <c r="D24" s="13">
        <f>+'International Tourist M.'!AC159</f>
        <v>14</v>
      </c>
      <c r="E24" s="205">
        <f>(D24-B24)/B24*100</f>
        <v>-54.838709677419352</v>
      </c>
      <c r="F24" s="205">
        <f>(D24-C24)/C24*100</f>
        <v>-75</v>
      </c>
      <c r="G24" s="13">
        <f>+'International Tourist M.'!R102</f>
        <v>149</v>
      </c>
      <c r="H24" s="13">
        <f>+'International Tourist M.'!S102</f>
        <v>4</v>
      </c>
      <c r="I24" s="13">
        <f>+'International Tourist M.'!T102</f>
        <v>0</v>
      </c>
      <c r="J24" s="205">
        <f>(I24-G24)/G24*100</f>
        <v>-100</v>
      </c>
      <c r="K24" s="205">
        <f>(I24-H24)/H24*100</f>
        <v>-100</v>
      </c>
      <c r="L24" s="13">
        <f>+'International Tourist M.'!U121</f>
        <v>4</v>
      </c>
      <c r="M24" s="13">
        <f>+'International Tourist M.'!V121</f>
        <v>10</v>
      </c>
      <c r="N24" s="13">
        <f>+'International Tourist M.'!W121</f>
        <v>0</v>
      </c>
      <c r="O24" s="205">
        <f>(N24-L24)/L24*100</f>
        <v>-100</v>
      </c>
      <c r="P24" s="205">
        <f>(N24-M24)/M24*100</f>
        <v>-100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8" t="s">
        <v>103</v>
      </c>
      <c r="B25" s="13">
        <f>+'International Tourist M.'!AA160</f>
        <v>61</v>
      </c>
      <c r="C25" s="13">
        <f>+'International Tourist M.'!AB160</f>
        <v>0</v>
      </c>
      <c r="D25" s="13">
        <f>+'International Tourist M.'!AC160</f>
        <v>131</v>
      </c>
      <c r="E25" s="205">
        <f>(D25-B25)/B25*100</f>
        <v>114.75409836065573</v>
      </c>
      <c r="F25" s="205" t="e">
        <f>(D25-C25)/C25*100</f>
        <v>#DIV/0!</v>
      </c>
      <c r="G25" s="13">
        <f>+'International Tourist M.'!R103</f>
        <v>212</v>
      </c>
      <c r="H25" s="13">
        <f>+'International Tourist M.'!S103</f>
        <v>23</v>
      </c>
      <c r="I25" s="13">
        <f>+'International Tourist M.'!T103</f>
        <v>0</v>
      </c>
      <c r="J25" s="205">
        <f>(I25-G25)/G25*100</f>
        <v>-100</v>
      </c>
      <c r="K25" s="205">
        <f>(I25-H25)/H25*100</f>
        <v>-100</v>
      </c>
      <c r="L25" s="13">
        <f>+'International Tourist M.'!U122</f>
        <v>2</v>
      </c>
      <c r="M25" s="13">
        <f>+'International Tourist M.'!V122</f>
        <v>80</v>
      </c>
      <c r="N25" s="13">
        <f>+'International Tourist M.'!W122</f>
        <v>0</v>
      </c>
      <c r="O25" s="205">
        <f>(N25-L25)/L25*100</f>
        <v>-100</v>
      </c>
      <c r="P25" s="205">
        <f>(N25-M25)/M25*100</f>
        <v>-100</v>
      </c>
      <c r="Q25" s="13">
        <f>+'International Tourist M.'!R84</f>
        <v>22</v>
      </c>
      <c r="R25" s="13">
        <f>+'International Tourist M.'!S84</f>
        <v>0</v>
      </c>
      <c r="S25" s="13">
        <f>+'International Tourist M.'!T84</f>
        <v>0</v>
      </c>
      <c r="T25" s="205">
        <f>(S25-Q25)/Q25*100</f>
        <v>-100</v>
      </c>
      <c r="U25" s="205" t="e">
        <f>(S25-R25)/R25*100</f>
        <v>#DIV/0!</v>
      </c>
    </row>
    <row r="26" spans="1:21" ht="21" x14ac:dyDescent="0.6">
      <c r="A26" s="48" t="s">
        <v>104</v>
      </c>
      <c r="B26" s="13">
        <f>+'International Tourist M.'!AA161</f>
        <v>89</v>
      </c>
      <c r="C26" s="13">
        <f>+'International Tourist M.'!AB161</f>
        <v>83</v>
      </c>
      <c r="D26" s="13">
        <f>+'International Tourist M.'!AC161</f>
        <v>59</v>
      </c>
      <c r="E26" s="205">
        <f t="shared" ref="E26:E36" si="9">(D26-B26)/B26*100</f>
        <v>-33.707865168539328</v>
      </c>
      <c r="F26" s="205">
        <f t="shared" ref="F26:F36" si="10">(D26-C26)/C26*100</f>
        <v>-28.915662650602407</v>
      </c>
      <c r="G26" s="13">
        <f>+'International Tourist M.'!R104</f>
        <v>193</v>
      </c>
      <c r="H26" s="13">
        <f>+'International Tourist M.'!S104</f>
        <v>0</v>
      </c>
      <c r="I26" s="13">
        <f>+'International Tourist M.'!T104</f>
        <v>0</v>
      </c>
      <c r="J26" s="205">
        <f t="shared" ref="J26:J36" si="11">(I26-G26)/G26*100</f>
        <v>-100</v>
      </c>
      <c r="K26" s="205" t="e">
        <f t="shared" ref="K26:K36" si="12">(I26-H26)/H26*100</f>
        <v>#DIV/0!</v>
      </c>
      <c r="L26" s="13">
        <f>+'International Tourist M.'!U123</f>
        <v>0</v>
      </c>
      <c r="M26" s="13">
        <f>+'International Tourist M.'!V123</f>
        <v>2</v>
      </c>
      <c r="N26" s="13">
        <f>+'International Tourist M.'!W123</f>
        <v>0</v>
      </c>
      <c r="O26" s="205" t="e">
        <f t="shared" ref="O26:O36" si="13">(N26-L26)/L26*100</f>
        <v>#DIV/0!</v>
      </c>
      <c r="P26" s="205">
        <f t="shared" ref="P26:P36" si="14">(N26-M26)/M26*100</f>
        <v>-100</v>
      </c>
      <c r="Q26" s="13">
        <f>+'International Tourist M.'!R85</f>
        <v>2</v>
      </c>
      <c r="R26" s="13">
        <f>+'International Tourist M.'!S85</f>
        <v>8</v>
      </c>
      <c r="S26" s="13">
        <f>+'International Tourist M.'!T85</f>
        <v>3</v>
      </c>
      <c r="T26" s="205">
        <f t="shared" ref="T26:T36" si="15">(S26-Q26)/Q26*100</f>
        <v>50</v>
      </c>
      <c r="U26" s="205">
        <f t="shared" ref="U26:U36" si="16">(S26-R26)/R26*100</f>
        <v>-62.5</v>
      </c>
    </row>
    <row r="27" spans="1:21" ht="21" x14ac:dyDescent="0.6">
      <c r="A27" s="48" t="s">
        <v>105</v>
      </c>
      <c r="B27" s="13">
        <f>+'International Tourist M.'!AA162</f>
        <v>3</v>
      </c>
      <c r="C27" s="13">
        <f>+'International Tourist M.'!AB162</f>
        <v>2</v>
      </c>
      <c r="D27" s="13">
        <f>+'International Tourist M.'!AC162</f>
        <v>12</v>
      </c>
      <c r="E27" s="205">
        <f t="shared" si="9"/>
        <v>300</v>
      </c>
      <c r="F27" s="205">
        <f t="shared" si="10"/>
        <v>500</v>
      </c>
      <c r="G27" s="13">
        <f>+'International Tourist M.'!R105</f>
        <v>140</v>
      </c>
      <c r="H27" s="13">
        <f>+'International Tourist M.'!S105</f>
        <v>0</v>
      </c>
      <c r="I27" s="13">
        <f>+'International Tourist M.'!T105</f>
        <v>0</v>
      </c>
      <c r="J27" s="205">
        <f t="shared" si="11"/>
        <v>-100</v>
      </c>
      <c r="K27" s="205" t="e">
        <f t="shared" si="12"/>
        <v>#DIV/0!</v>
      </c>
      <c r="L27" s="13">
        <f>+'International Tourist M.'!U124</f>
        <v>2</v>
      </c>
      <c r="M27" s="13">
        <f>+'International Tourist M.'!V124</f>
        <v>30</v>
      </c>
      <c r="N27" s="13">
        <f>+'International Tourist M.'!W124</f>
        <v>0</v>
      </c>
      <c r="O27" s="205">
        <f t="shared" si="13"/>
        <v>-100</v>
      </c>
      <c r="P27" s="205">
        <f t="shared" si="14"/>
        <v>-100</v>
      </c>
      <c r="Q27" s="13">
        <f>+'International Tourist M.'!R86</f>
        <v>68</v>
      </c>
      <c r="R27" s="13">
        <f>+'International Tourist M.'!S86</f>
        <v>23</v>
      </c>
      <c r="S27" s="13">
        <f>+'International Tourist M.'!T86</f>
        <v>54</v>
      </c>
      <c r="T27" s="205">
        <f t="shared" si="15"/>
        <v>-20.588235294117645</v>
      </c>
      <c r="U27" s="205">
        <f t="shared" si="16"/>
        <v>134.78260869565219</v>
      </c>
    </row>
    <row r="28" spans="1:21" ht="21" x14ac:dyDescent="0.6">
      <c r="A28" s="48" t="s">
        <v>106</v>
      </c>
      <c r="B28" s="13">
        <f>+'International Tourist M.'!AA163</f>
        <v>4</v>
      </c>
      <c r="C28" s="13">
        <f>+'International Tourist M.'!AB163</f>
        <v>4</v>
      </c>
      <c r="D28" s="13">
        <f>+'International Tourist M.'!AC163</f>
        <v>4</v>
      </c>
      <c r="E28" s="205">
        <f t="shared" si="9"/>
        <v>0</v>
      </c>
      <c r="F28" s="205">
        <f t="shared" si="10"/>
        <v>0</v>
      </c>
      <c r="G28" s="13">
        <f>+'International Tourist M.'!R106</f>
        <v>291</v>
      </c>
      <c r="H28" s="13">
        <f>+'International Tourist M.'!S106</f>
        <v>0</v>
      </c>
      <c r="I28" s="13">
        <f>+'International Tourist M.'!T106</f>
        <v>0</v>
      </c>
      <c r="J28" s="205">
        <f t="shared" si="11"/>
        <v>-100</v>
      </c>
      <c r="K28" s="205" t="e">
        <f t="shared" si="12"/>
        <v>#DIV/0!</v>
      </c>
      <c r="L28" s="13">
        <f>+'International Tourist M.'!U125</f>
        <v>1</v>
      </c>
      <c r="M28" s="13">
        <f>+'International Tourist M.'!V125</f>
        <v>0</v>
      </c>
      <c r="N28" s="13">
        <f>+'International Tourist M.'!W125</f>
        <v>2</v>
      </c>
      <c r="O28" s="205">
        <f t="shared" si="13"/>
        <v>100</v>
      </c>
      <c r="P28" s="205" t="e">
        <f t="shared" si="14"/>
        <v>#DIV/0!</v>
      </c>
      <c r="Q28" s="13">
        <f>+'International Tourist M.'!R87</f>
        <v>22</v>
      </c>
      <c r="R28" s="13">
        <f>+'International Tourist M.'!S87</f>
        <v>29</v>
      </c>
      <c r="S28" s="13">
        <f>+'International Tourist M.'!T87</f>
        <v>154</v>
      </c>
      <c r="T28" s="205">
        <f t="shared" si="15"/>
        <v>600</v>
      </c>
      <c r="U28" s="205">
        <f t="shared" si="16"/>
        <v>431.03448275862075</v>
      </c>
    </row>
    <row r="29" spans="1:21" ht="21" x14ac:dyDescent="0.6">
      <c r="A29" s="48" t="s">
        <v>107</v>
      </c>
      <c r="B29" s="13">
        <f>+'International Tourist M.'!AA164</f>
        <v>0</v>
      </c>
      <c r="C29" s="13">
        <f>+'International Tourist M.'!AB164</f>
        <v>37</v>
      </c>
      <c r="D29" s="13">
        <f>+'International Tourist M.'!AC164</f>
        <v>2</v>
      </c>
      <c r="E29" s="205" t="e">
        <f t="shared" si="9"/>
        <v>#DIV/0!</v>
      </c>
      <c r="F29" s="205">
        <f t="shared" si="10"/>
        <v>-94.594594594594597</v>
      </c>
      <c r="G29" s="13">
        <f>+'International Tourist M.'!R107</f>
        <v>20</v>
      </c>
      <c r="H29" s="13">
        <f>+'International Tourist M.'!S107</f>
        <v>0</v>
      </c>
      <c r="I29" s="13">
        <f>+'International Tourist M.'!T107</f>
        <v>0</v>
      </c>
      <c r="J29" s="205">
        <f t="shared" si="11"/>
        <v>-100</v>
      </c>
      <c r="K29" s="205" t="e">
        <f t="shared" si="12"/>
        <v>#DIV/0!</v>
      </c>
      <c r="L29" s="13">
        <f>+'International Tourist M.'!U126</f>
        <v>9</v>
      </c>
      <c r="M29" s="13">
        <f>+'International Tourist M.'!V126</f>
        <v>0</v>
      </c>
      <c r="N29" s="13">
        <f>+'International Tourist M.'!W126</f>
        <v>0</v>
      </c>
      <c r="O29" s="205">
        <f t="shared" si="13"/>
        <v>-100</v>
      </c>
      <c r="P29" s="205" t="e">
        <f t="shared" si="14"/>
        <v>#DIV/0!</v>
      </c>
      <c r="Q29" s="13">
        <f>+'International Tourist M.'!R88</f>
        <v>20</v>
      </c>
      <c r="R29" s="13">
        <f>+'International Tourist M.'!S88</f>
        <v>62</v>
      </c>
      <c r="S29" s="13">
        <f>+'International Tourist M.'!T88</f>
        <v>2</v>
      </c>
      <c r="T29" s="205">
        <f t="shared" si="15"/>
        <v>-90</v>
      </c>
      <c r="U29" s="205">
        <f t="shared" si="16"/>
        <v>-96.774193548387103</v>
      </c>
    </row>
    <row r="30" spans="1:21" ht="21" x14ac:dyDescent="0.6">
      <c r="A30" s="48" t="s">
        <v>108</v>
      </c>
      <c r="B30" s="13">
        <f>+'International Tourist M.'!AA165</f>
        <v>0</v>
      </c>
      <c r="C30" s="13">
        <f>+'International Tourist M.'!AB165</f>
        <v>64</v>
      </c>
      <c r="D30" s="13">
        <f>+'International Tourist M.'!AC165</f>
        <v>19</v>
      </c>
      <c r="E30" s="205" t="e">
        <f t="shared" si="9"/>
        <v>#DIV/0!</v>
      </c>
      <c r="F30" s="205">
        <f t="shared" si="10"/>
        <v>-70.3125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5" t="e">
        <f t="shared" si="11"/>
        <v>#DIV/0!</v>
      </c>
      <c r="K30" s="205" t="e">
        <f t="shared" si="12"/>
        <v>#DIV/0!</v>
      </c>
      <c r="L30" s="13">
        <f>+'International Tourist M.'!U127</f>
        <v>7</v>
      </c>
      <c r="M30" s="13">
        <f>+'International Tourist M.'!V127</f>
        <v>0</v>
      </c>
      <c r="N30" s="13">
        <f>+'International Tourist M.'!W127</f>
        <v>0</v>
      </c>
      <c r="O30" s="205">
        <f t="shared" si="13"/>
        <v>-100</v>
      </c>
      <c r="P30" s="205" t="e">
        <f t="shared" si="14"/>
        <v>#DIV/0!</v>
      </c>
      <c r="Q30" s="13">
        <f>+'International Tourist M.'!R89</f>
        <v>0</v>
      </c>
      <c r="R30" s="13">
        <f>+'International Tourist M.'!S89</f>
        <v>116</v>
      </c>
      <c r="S30" s="13">
        <f>+'International Tourist M.'!T89</f>
        <v>29</v>
      </c>
      <c r="T30" s="205" t="e">
        <f t="shared" si="15"/>
        <v>#DIV/0!</v>
      </c>
      <c r="U30" s="205">
        <f t="shared" si="16"/>
        <v>-75</v>
      </c>
    </row>
    <row r="31" spans="1:21" ht="21" x14ac:dyDescent="0.6">
      <c r="A31" s="48" t="s">
        <v>109</v>
      </c>
      <c r="B31" s="13">
        <f>+'International Tourist M.'!AA166</f>
        <v>21</v>
      </c>
      <c r="C31" s="13">
        <f>+'International Tourist M.'!AB166</f>
        <v>139</v>
      </c>
      <c r="D31" s="13">
        <f>+'International Tourist M.'!AC166</f>
        <v>100</v>
      </c>
      <c r="E31" s="205">
        <f t="shared" si="9"/>
        <v>376.1904761904762</v>
      </c>
      <c r="F31" s="205">
        <f t="shared" si="10"/>
        <v>-28.057553956834528</v>
      </c>
      <c r="G31" s="13">
        <f>+'International Tourist M.'!R109</f>
        <v>48</v>
      </c>
      <c r="H31" s="13">
        <f>+'International Tourist M.'!S109</f>
        <v>0</v>
      </c>
      <c r="I31" s="13">
        <f>+'International Tourist M.'!T109</f>
        <v>0</v>
      </c>
      <c r="J31" s="205">
        <f t="shared" si="11"/>
        <v>-100</v>
      </c>
      <c r="K31" s="205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M.'!R90</f>
        <v>9</v>
      </c>
      <c r="R31" s="13">
        <f>+'International Tourist M.'!S90</f>
        <v>1</v>
      </c>
      <c r="S31" s="13">
        <f>+'International Tourist M.'!T90</f>
        <v>0</v>
      </c>
      <c r="T31" s="205">
        <f t="shared" si="15"/>
        <v>-100</v>
      </c>
      <c r="U31" s="205">
        <f t="shared" si="16"/>
        <v>-100</v>
      </c>
    </row>
    <row r="32" spans="1:21" ht="21" x14ac:dyDescent="0.6">
      <c r="A32" s="48" t="s">
        <v>125</v>
      </c>
      <c r="B32" s="13">
        <f>+'International Tourist M.'!AA167</f>
        <v>80</v>
      </c>
      <c r="C32" s="13">
        <f>+'International Tourist M.'!AB167</f>
        <v>85</v>
      </c>
      <c r="D32" s="13">
        <f>+'International Tourist M.'!AC167</f>
        <v>40</v>
      </c>
      <c r="E32" s="205">
        <f t="shared" si="9"/>
        <v>-50</v>
      </c>
      <c r="F32" s="205">
        <f t="shared" si="10"/>
        <v>-52.941176470588239</v>
      </c>
      <c r="G32" s="13">
        <f>+'International Tourist M.'!R110</f>
        <v>6</v>
      </c>
      <c r="H32" s="13">
        <f>+'International Tourist M.'!S110</f>
        <v>0</v>
      </c>
      <c r="I32" s="13">
        <f>+'International Tourist M.'!T110</f>
        <v>0</v>
      </c>
      <c r="J32" s="205">
        <f t="shared" si="11"/>
        <v>-100</v>
      </c>
      <c r="K32" s="205" t="e">
        <f t="shared" si="12"/>
        <v>#DIV/0!</v>
      </c>
      <c r="L32" s="13">
        <f>+'International Tourist M.'!U129</f>
        <v>59</v>
      </c>
      <c r="M32" s="13">
        <f>+'International Tourist M.'!V129</f>
        <v>0</v>
      </c>
      <c r="N32" s="13">
        <f>+'International Tourist M.'!W129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M.'!R91</f>
        <v>71</v>
      </c>
      <c r="R32" s="13">
        <f>+'International Tourist M.'!S91</f>
        <v>2</v>
      </c>
      <c r="S32" s="13">
        <f>+'International Tourist M.'!T91</f>
        <v>0</v>
      </c>
      <c r="T32" s="205">
        <f t="shared" si="15"/>
        <v>-100</v>
      </c>
      <c r="U32" s="205">
        <f t="shared" si="16"/>
        <v>-100</v>
      </c>
    </row>
    <row r="33" spans="1:21" ht="21" x14ac:dyDescent="0.6">
      <c r="A33" s="48" t="s">
        <v>110</v>
      </c>
      <c r="B33" s="13">
        <f>+'International Tourist M.'!AA168</f>
        <v>23</v>
      </c>
      <c r="C33" s="13">
        <f>+'International Tourist M.'!AB168</f>
        <v>73</v>
      </c>
      <c r="D33" s="13">
        <f>+'International Tourist M.'!AC168</f>
        <v>16</v>
      </c>
      <c r="E33" s="205">
        <f t="shared" si="9"/>
        <v>-30.434782608695656</v>
      </c>
      <c r="F33" s="205">
        <f t="shared" si="10"/>
        <v>-78.082191780821915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5" t="e">
        <f t="shared" si="11"/>
        <v>#DIV/0!</v>
      </c>
      <c r="K33" s="205" t="e">
        <f t="shared" si="12"/>
        <v>#DIV/0!</v>
      </c>
      <c r="L33" s="13">
        <f>+'International Tourist M.'!U130</f>
        <v>27</v>
      </c>
      <c r="M33" s="13">
        <f>+'International Tourist M.'!V130</f>
        <v>0</v>
      </c>
      <c r="N33" s="13">
        <f>+'International Tourist M.'!W130</f>
        <v>0</v>
      </c>
      <c r="O33" s="205">
        <f t="shared" si="13"/>
        <v>-100</v>
      </c>
      <c r="P33" s="205" t="e">
        <f t="shared" si="14"/>
        <v>#DIV/0!</v>
      </c>
      <c r="Q33" s="13">
        <f>+'International Tourist M.'!R92</f>
        <v>0</v>
      </c>
      <c r="R33" s="13">
        <f>+'International Tourist M.'!S92</f>
        <v>32</v>
      </c>
      <c r="S33" s="13">
        <f>+'International Tourist M.'!T92</f>
        <v>32</v>
      </c>
      <c r="T33" s="205" t="e">
        <f t="shared" si="15"/>
        <v>#DIV/0!</v>
      </c>
      <c r="U33" s="205">
        <f t="shared" si="16"/>
        <v>0</v>
      </c>
    </row>
    <row r="34" spans="1:21" ht="21" x14ac:dyDescent="0.6">
      <c r="A34" s="48" t="s">
        <v>111</v>
      </c>
      <c r="B34" s="13">
        <f>+'International Tourist M.'!AA169</f>
        <v>56</v>
      </c>
      <c r="C34" s="13">
        <f>+'International Tourist M.'!AB169</f>
        <v>49</v>
      </c>
      <c r="D34" s="13">
        <f>+'International Tourist M.'!AC169</f>
        <v>78</v>
      </c>
      <c r="E34" s="205">
        <f t="shared" si="9"/>
        <v>39.285714285714285</v>
      </c>
      <c r="F34" s="205">
        <f t="shared" si="10"/>
        <v>59.183673469387756</v>
      </c>
      <c r="G34" s="13">
        <f>+'International Tourist M.'!R112</f>
        <v>85</v>
      </c>
      <c r="H34" s="13">
        <f>+'International Tourist M.'!S112</f>
        <v>0</v>
      </c>
      <c r="I34" s="13">
        <f>+'International Tourist M.'!T112</f>
        <v>0</v>
      </c>
      <c r="J34" s="205">
        <f t="shared" si="11"/>
        <v>-100</v>
      </c>
      <c r="K34" s="205" t="e">
        <f t="shared" si="12"/>
        <v>#DIV/0!</v>
      </c>
      <c r="L34" s="13">
        <f>+'International Tourist M.'!U131</f>
        <v>8</v>
      </c>
      <c r="M34" s="13">
        <f>+'International Tourist M.'!V131</f>
        <v>0</v>
      </c>
      <c r="N34" s="13">
        <f>+'International Tourist M.'!W131</f>
        <v>0</v>
      </c>
      <c r="O34" s="205">
        <f t="shared" si="13"/>
        <v>-100</v>
      </c>
      <c r="P34" s="205" t="e">
        <f t="shared" si="14"/>
        <v>#DIV/0!</v>
      </c>
      <c r="Q34" s="13">
        <f>+'International Tourist M.'!R93</f>
        <v>20</v>
      </c>
      <c r="R34" s="13">
        <f>+'International Tourist M.'!S93</f>
        <v>50</v>
      </c>
      <c r="S34" s="13">
        <f>+'International Tourist M.'!T93</f>
        <v>39</v>
      </c>
      <c r="T34" s="205">
        <f t="shared" si="15"/>
        <v>95</v>
      </c>
      <c r="U34" s="205">
        <f t="shared" si="16"/>
        <v>-22</v>
      </c>
    </row>
    <row r="35" spans="1:21" ht="21" x14ac:dyDescent="0.6">
      <c r="A35" s="48" t="s">
        <v>112</v>
      </c>
      <c r="B35" s="13">
        <f>+'International Tourist M.'!AA170</f>
        <v>4</v>
      </c>
      <c r="C35" s="13">
        <f>+'International Tourist M.'!AB170</f>
        <v>17</v>
      </c>
      <c r="D35" s="13">
        <f>+'International Tourist M.'!AC170</f>
        <v>0</v>
      </c>
      <c r="E35" s="205">
        <f t="shared" si="9"/>
        <v>-100</v>
      </c>
      <c r="F35" s="205">
        <f t="shared" si="10"/>
        <v>-100</v>
      </c>
      <c r="G35" s="13">
        <f>+'International Tourist M.'!R113</f>
        <v>11</v>
      </c>
      <c r="H35" s="13">
        <f>+'International Tourist M.'!S113</f>
        <v>0</v>
      </c>
      <c r="I35" s="13">
        <f>+'International Tourist M.'!T113</f>
        <v>0</v>
      </c>
      <c r="J35" s="205">
        <f t="shared" si="11"/>
        <v>-100</v>
      </c>
      <c r="K35" s="205" t="e">
        <f t="shared" si="12"/>
        <v>#DIV/0!</v>
      </c>
      <c r="L35" s="13">
        <f>+'International Tourist M.'!U132</f>
        <v>7</v>
      </c>
      <c r="M35" s="13">
        <f>+'International Tourist M.'!V132</f>
        <v>0</v>
      </c>
      <c r="N35" s="13">
        <f>+'International Tourist M.'!W132</f>
        <v>0</v>
      </c>
      <c r="O35" s="205">
        <f t="shared" si="13"/>
        <v>-100</v>
      </c>
      <c r="P35" s="205" t="e">
        <f t="shared" si="14"/>
        <v>#DIV/0!</v>
      </c>
      <c r="Q35" s="13">
        <f>+'International Tourist M.'!R94</f>
        <v>7</v>
      </c>
      <c r="R35" s="13">
        <f>+'International Tourist M.'!S94</f>
        <v>67</v>
      </c>
      <c r="S35" s="13">
        <f>+'International Tourist M.'!T94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8" t="s">
        <v>113</v>
      </c>
      <c r="B36" s="14">
        <f>SUM(B24:B35)</f>
        <v>372</v>
      </c>
      <c r="C36" s="14">
        <f>SUM(C24:C35)</f>
        <v>609</v>
      </c>
      <c r="D36" s="14">
        <f>SUM(D24:D35)</f>
        <v>475</v>
      </c>
      <c r="E36" s="205">
        <f t="shared" si="9"/>
        <v>27.688172043010752</v>
      </c>
      <c r="F36" s="205">
        <f t="shared" si="10"/>
        <v>-22.003284072249592</v>
      </c>
      <c r="G36" s="14">
        <f>SUM(G24:G35)</f>
        <v>1155</v>
      </c>
      <c r="H36" s="14">
        <f>SUM(H24:H35)</f>
        <v>27</v>
      </c>
      <c r="I36" s="14">
        <f>SUM(I24:I35)</f>
        <v>0</v>
      </c>
      <c r="J36" s="205">
        <f t="shared" si="11"/>
        <v>-100</v>
      </c>
      <c r="K36" s="205">
        <f t="shared" si="12"/>
        <v>-100</v>
      </c>
      <c r="L36" s="14">
        <f>SUM(L24:L35)</f>
        <v>126</v>
      </c>
      <c r="M36" s="14">
        <f>SUM(M24:M35)</f>
        <v>122</v>
      </c>
      <c r="N36" s="14">
        <f>SUM(N24:N35)</f>
        <v>2</v>
      </c>
      <c r="O36" s="205">
        <f t="shared" si="13"/>
        <v>-98.412698412698404</v>
      </c>
      <c r="P36" s="205">
        <f t="shared" si="14"/>
        <v>-98.360655737704917</v>
      </c>
      <c r="Q36" s="14">
        <f>SUM(Q24:Q35)</f>
        <v>241</v>
      </c>
      <c r="R36" s="14">
        <f>SUM(R24:R35)</f>
        <v>390</v>
      </c>
      <c r="S36" s="14">
        <f>SUM(S24:S35)</f>
        <v>313</v>
      </c>
      <c r="T36" s="205">
        <f t="shared" si="15"/>
        <v>29.875518672199171</v>
      </c>
      <c r="U36" s="205">
        <f t="shared" si="16"/>
        <v>-19.743589743589745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December 2017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290" t="s">
        <v>0</v>
      </c>
      <c r="B4" s="305" t="s">
        <v>3</v>
      </c>
      <c r="C4" s="305"/>
      <c r="D4" s="306"/>
      <c r="E4" s="77" t="s">
        <v>147</v>
      </c>
      <c r="F4" s="77" t="s">
        <v>147</v>
      </c>
      <c r="G4" s="305" t="s">
        <v>22</v>
      </c>
      <c r="H4" s="305"/>
      <c r="I4" s="306"/>
      <c r="J4" s="77" t="s">
        <v>147</v>
      </c>
      <c r="K4" s="77" t="s">
        <v>147</v>
      </c>
      <c r="L4" s="305" t="s">
        <v>1</v>
      </c>
      <c r="M4" s="305"/>
      <c r="N4" s="306"/>
      <c r="O4" s="77" t="s">
        <v>147</v>
      </c>
      <c r="P4" s="77" t="s">
        <v>147</v>
      </c>
      <c r="Q4" s="305" t="s">
        <v>2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M.'!X45</f>
        <v>712</v>
      </c>
      <c r="C6" s="13">
        <f>+'International Tourist M.'!Y45</f>
        <v>189</v>
      </c>
      <c r="D6" s="13">
        <f>+'International Tourist M.'!Z45</f>
        <v>338</v>
      </c>
      <c r="E6" s="205">
        <f t="shared" ref="E6:E18" si="0">(D6-B6)/B6*100</f>
        <v>-52.528089887640448</v>
      </c>
      <c r="F6" s="205">
        <f t="shared" ref="F6:F18" si="1">(D6-C6)/C6*100</f>
        <v>78.835978835978835</v>
      </c>
      <c r="G6" s="13">
        <f>+'International Tourist M.'!F45</f>
        <v>1491</v>
      </c>
      <c r="H6" s="13">
        <f>+'International Tourist M.'!G45</f>
        <v>819</v>
      </c>
      <c r="I6" s="13">
        <f>+'International Tourist M.'!H45</f>
        <v>725</v>
      </c>
      <c r="J6" s="205">
        <f>(I6-G6)/G6*100</f>
        <v>-51.374916163648557</v>
      </c>
      <c r="K6" s="205">
        <f>(I6-H6)/H6*100</f>
        <v>-11.477411477411477</v>
      </c>
      <c r="L6" s="13">
        <f>+'International Tourist M.'!O159</f>
        <v>584</v>
      </c>
      <c r="M6" s="13">
        <f>+'International Tourist M.'!P159</f>
        <v>148</v>
      </c>
      <c r="N6" s="13">
        <f>+'International Tourist M.'!Q159</f>
        <v>210</v>
      </c>
      <c r="O6" s="205">
        <f>(N6-L6)/L6*100</f>
        <v>-64.041095890410958</v>
      </c>
      <c r="P6" s="205">
        <f>(N6-M6)/M6*100</f>
        <v>41.891891891891895</v>
      </c>
      <c r="Q6" s="13">
        <f>+'International Tourist M.'!X121</f>
        <v>534</v>
      </c>
      <c r="R6" s="13">
        <f>+'International Tourist M.'!Y121</f>
        <v>257</v>
      </c>
      <c r="S6" s="13">
        <f>+'International Tourist M.'!Z121</f>
        <v>211</v>
      </c>
      <c r="T6" s="205">
        <f>(S6-Q6)/Q6*100</f>
        <v>-60.486891385767791</v>
      </c>
      <c r="U6" s="205">
        <f>(S6-R6)/R6*100</f>
        <v>-17.898832684824903</v>
      </c>
    </row>
    <row r="7" spans="1:21" ht="21" x14ac:dyDescent="0.6">
      <c r="A7" s="48" t="s">
        <v>103</v>
      </c>
      <c r="B7" s="13">
        <f>+'International Tourist M.'!X46</f>
        <v>226</v>
      </c>
      <c r="C7" s="13">
        <f>+'International Tourist M.'!Y46</f>
        <v>65</v>
      </c>
      <c r="D7" s="13">
        <f>+'International Tourist M.'!Z46</f>
        <v>409</v>
      </c>
      <c r="E7" s="205">
        <f t="shared" si="0"/>
        <v>80.973451327433636</v>
      </c>
      <c r="F7" s="205">
        <f t="shared" si="1"/>
        <v>529.23076923076917</v>
      </c>
      <c r="G7" s="13">
        <f>+'International Tourist M.'!F46</f>
        <v>1224</v>
      </c>
      <c r="H7" s="13">
        <f>+'International Tourist M.'!G46</f>
        <v>1157</v>
      </c>
      <c r="I7" s="13">
        <f>+'International Tourist M.'!H46</f>
        <v>658</v>
      </c>
      <c r="J7" s="205">
        <f>(I7-G7)/G7*100</f>
        <v>-46.24183006535948</v>
      </c>
      <c r="K7" s="205">
        <f>(I7-H7)/H7*100</f>
        <v>-43.12878133102852</v>
      </c>
      <c r="L7" s="13">
        <f>+'International Tourist M.'!O160</f>
        <v>263</v>
      </c>
      <c r="M7" s="13">
        <f>+'International Tourist M.'!P160</f>
        <v>133</v>
      </c>
      <c r="N7" s="13">
        <f>+'International Tourist M.'!Q160</f>
        <v>201</v>
      </c>
      <c r="O7" s="205">
        <f>(N7-L7)/L7*100</f>
        <v>-23.574144486692013</v>
      </c>
      <c r="P7" s="205">
        <f>(N7-M7)/M7*100</f>
        <v>51.127819548872175</v>
      </c>
      <c r="Q7" s="13">
        <f>+'International Tourist M.'!X122</f>
        <v>352</v>
      </c>
      <c r="R7" s="13">
        <f>+'International Tourist M.'!Y122</f>
        <v>173</v>
      </c>
      <c r="S7" s="13">
        <f>+'International Tourist M.'!Z122</f>
        <v>154</v>
      </c>
      <c r="T7" s="205">
        <f>(S7-Q7)/Q7*100</f>
        <v>-56.25</v>
      </c>
      <c r="U7" s="205">
        <f>(S7-R7)/R7*100</f>
        <v>-10.982658959537572</v>
      </c>
    </row>
    <row r="8" spans="1:21" ht="21" x14ac:dyDescent="0.6">
      <c r="A8" s="48" t="s">
        <v>104</v>
      </c>
      <c r="B8" s="13">
        <f>+'International Tourist M.'!X47</f>
        <v>183</v>
      </c>
      <c r="C8" s="13">
        <f>+'International Tourist M.'!Y47</f>
        <v>152</v>
      </c>
      <c r="D8" s="13">
        <f>+'International Tourist M.'!Z47</f>
        <v>188</v>
      </c>
      <c r="E8" s="205">
        <f t="shared" si="0"/>
        <v>2.7322404371584699</v>
      </c>
      <c r="F8" s="205">
        <f t="shared" si="1"/>
        <v>23.684210526315788</v>
      </c>
      <c r="G8" s="13">
        <f>+'International Tourist M.'!F47</f>
        <v>937</v>
      </c>
      <c r="H8" s="13">
        <f>+'International Tourist M.'!G47</f>
        <v>734</v>
      </c>
      <c r="I8" s="13">
        <f>+'International Tourist M.'!H47</f>
        <v>370</v>
      </c>
      <c r="J8" s="205">
        <f t="shared" ref="J8:J17" si="2">(I8-G8)/G8*100</f>
        <v>-60.512273212379938</v>
      </c>
      <c r="K8" s="205">
        <f t="shared" ref="K8:K17" si="3">(I8-H8)/H8*100</f>
        <v>-49.591280653950953</v>
      </c>
      <c r="L8" s="13">
        <f>+'International Tourist M.'!O161</f>
        <v>229</v>
      </c>
      <c r="M8" s="13">
        <f>+'International Tourist M.'!P161</f>
        <v>121</v>
      </c>
      <c r="N8" s="13">
        <f>+'International Tourist M.'!Q161</f>
        <v>102</v>
      </c>
      <c r="O8" s="205">
        <f t="shared" ref="O8:O17" si="4">(N8-L8)/L8*100</f>
        <v>-55.458515283842793</v>
      </c>
      <c r="P8" s="205">
        <f t="shared" ref="P8:P17" si="5">(N8-M8)/M8*100</f>
        <v>-15.702479338842975</v>
      </c>
      <c r="Q8" s="13">
        <f>+'International Tourist M.'!X123</f>
        <v>140</v>
      </c>
      <c r="R8" s="13">
        <f>+'International Tourist M.'!Y123</f>
        <v>64</v>
      </c>
      <c r="S8" s="13">
        <f>+'International Tourist M.'!Z123</f>
        <v>77</v>
      </c>
      <c r="T8" s="205">
        <f t="shared" ref="T8:T17" si="6">(S8-Q8)/Q8*100</f>
        <v>-45</v>
      </c>
      <c r="U8" s="205">
        <f t="shared" ref="U8:U17" si="7">(S8-R8)/R8*100</f>
        <v>20.3125</v>
      </c>
    </row>
    <row r="9" spans="1:21" ht="21" x14ac:dyDescent="0.6">
      <c r="A9" s="48" t="s">
        <v>105</v>
      </c>
      <c r="B9" s="13">
        <f>+'International Tourist M.'!X48</f>
        <v>1</v>
      </c>
      <c r="C9" s="13">
        <f>+'International Tourist M.'!Y48</f>
        <v>9</v>
      </c>
      <c r="D9" s="13">
        <f>+'International Tourist M.'!Z48</f>
        <v>32</v>
      </c>
      <c r="E9" s="205">
        <f t="shared" si="0"/>
        <v>3100</v>
      </c>
      <c r="F9" s="205">
        <f t="shared" si="1"/>
        <v>255.55555555555554</v>
      </c>
      <c r="G9" s="13">
        <f>+'International Tourist M.'!F48</f>
        <v>520</v>
      </c>
      <c r="H9" s="13">
        <f>+'International Tourist M.'!G48</f>
        <v>202</v>
      </c>
      <c r="I9" s="13">
        <f>+'International Tourist M.'!H48</f>
        <v>292</v>
      </c>
      <c r="J9" s="205">
        <f t="shared" si="2"/>
        <v>-43.846153846153847</v>
      </c>
      <c r="K9" s="205">
        <f t="shared" si="3"/>
        <v>44.554455445544555</v>
      </c>
      <c r="L9" s="13">
        <f>+'International Tourist M.'!O162</f>
        <v>110</v>
      </c>
      <c r="M9" s="13">
        <f>+'International Tourist M.'!P162</f>
        <v>41</v>
      </c>
      <c r="N9" s="13">
        <f>+'International Tourist M.'!Q162</f>
        <v>11</v>
      </c>
      <c r="O9" s="205">
        <f t="shared" si="4"/>
        <v>-90</v>
      </c>
      <c r="P9" s="205">
        <f t="shared" si="5"/>
        <v>-73.170731707317074</v>
      </c>
      <c r="Q9" s="13">
        <f>+'International Tourist M.'!X124</f>
        <v>56</v>
      </c>
      <c r="R9" s="13">
        <f>+'International Tourist M.'!Y124</f>
        <v>22</v>
      </c>
      <c r="S9" s="13">
        <f>+'International Tourist M.'!Z124</f>
        <v>45</v>
      </c>
      <c r="T9" s="205">
        <f t="shared" si="6"/>
        <v>-19.642857142857142</v>
      </c>
      <c r="U9" s="205">
        <f t="shared" si="7"/>
        <v>104.54545454545455</v>
      </c>
    </row>
    <row r="10" spans="1:21" ht="21" x14ac:dyDescent="0.6">
      <c r="A10" s="48" t="s">
        <v>106</v>
      </c>
      <c r="B10" s="13">
        <f>+'International Tourist M.'!X49</f>
        <v>6</v>
      </c>
      <c r="C10" s="13">
        <f>+'International Tourist M.'!Y49</f>
        <v>1</v>
      </c>
      <c r="D10" s="13">
        <f>+'International Tourist M.'!Z49</f>
        <v>2</v>
      </c>
      <c r="E10" s="205">
        <f t="shared" si="0"/>
        <v>-66.666666666666657</v>
      </c>
      <c r="F10" s="205">
        <f t="shared" si="1"/>
        <v>100</v>
      </c>
      <c r="G10" s="13">
        <f>+'International Tourist M.'!F49</f>
        <v>278</v>
      </c>
      <c r="H10" s="13">
        <f>+'International Tourist M.'!G49</f>
        <v>242</v>
      </c>
      <c r="I10" s="13">
        <f>+'International Tourist M.'!H49</f>
        <v>137</v>
      </c>
      <c r="J10" s="205">
        <f t="shared" si="2"/>
        <v>-50.719424460431654</v>
      </c>
      <c r="K10" s="205">
        <f t="shared" si="3"/>
        <v>-43.388429752066116</v>
      </c>
      <c r="L10" s="13">
        <f>+'International Tourist M.'!O163</f>
        <v>68</v>
      </c>
      <c r="M10" s="13">
        <f>+'International Tourist M.'!P163</f>
        <v>50</v>
      </c>
      <c r="N10" s="13">
        <f>+'International Tourist M.'!Q163</f>
        <v>10</v>
      </c>
      <c r="O10" s="205">
        <f t="shared" si="4"/>
        <v>-85.294117647058826</v>
      </c>
      <c r="P10" s="205">
        <f t="shared" si="5"/>
        <v>-80</v>
      </c>
      <c r="Q10" s="13">
        <f>+'International Tourist M.'!X125</f>
        <v>29</v>
      </c>
      <c r="R10" s="13">
        <f>+'International Tourist M.'!Y125</f>
        <v>11</v>
      </c>
      <c r="S10" s="13">
        <f>+'International Tourist M.'!Z125</f>
        <v>42</v>
      </c>
      <c r="T10" s="205">
        <f t="shared" si="6"/>
        <v>44.827586206896555</v>
      </c>
      <c r="U10" s="205">
        <f t="shared" si="7"/>
        <v>281.81818181818181</v>
      </c>
    </row>
    <row r="11" spans="1:21" ht="21" x14ac:dyDescent="0.6">
      <c r="A11" s="48" t="s">
        <v>107</v>
      </c>
      <c r="B11" s="13">
        <f>+'International Tourist M.'!X50</f>
        <v>2</v>
      </c>
      <c r="C11" s="13">
        <f>+'International Tourist M.'!Y50</f>
        <v>12</v>
      </c>
      <c r="D11" s="13">
        <f>+'International Tourist M.'!Z50</f>
        <v>52</v>
      </c>
      <c r="E11" s="205">
        <f t="shared" si="0"/>
        <v>2500</v>
      </c>
      <c r="F11" s="205">
        <f t="shared" si="1"/>
        <v>333.33333333333337</v>
      </c>
      <c r="G11" s="13">
        <f>+'International Tourist M.'!F50</f>
        <v>312</v>
      </c>
      <c r="H11" s="13">
        <f>+'International Tourist M.'!G50</f>
        <v>94</v>
      </c>
      <c r="I11" s="13">
        <f>+'International Tourist M.'!H50</f>
        <v>145</v>
      </c>
      <c r="J11" s="205">
        <f t="shared" si="2"/>
        <v>-53.525641025641022</v>
      </c>
      <c r="K11" s="205">
        <f t="shared" si="3"/>
        <v>54.255319148936167</v>
      </c>
      <c r="L11" s="13">
        <f>+'International Tourist M.'!O164</f>
        <v>22</v>
      </c>
      <c r="M11" s="13">
        <f>+'International Tourist M.'!P164</f>
        <v>43</v>
      </c>
      <c r="N11" s="13">
        <f>+'International Tourist M.'!Q164</f>
        <v>0</v>
      </c>
      <c r="O11" s="205">
        <f t="shared" si="4"/>
        <v>-100</v>
      </c>
      <c r="P11" s="205">
        <f t="shared" si="5"/>
        <v>-100</v>
      </c>
      <c r="Q11" s="13">
        <f>+'International Tourist M.'!X126</f>
        <v>60</v>
      </c>
      <c r="R11" s="13">
        <f>+'International Tourist M.'!Y126</f>
        <v>17</v>
      </c>
      <c r="S11" s="13">
        <f>+'International Tourist M.'!Z126</f>
        <v>73</v>
      </c>
      <c r="T11" s="205">
        <f t="shared" si="6"/>
        <v>21.666666666666668</v>
      </c>
      <c r="U11" s="205">
        <f t="shared" si="7"/>
        <v>329.41176470588232</v>
      </c>
    </row>
    <row r="12" spans="1:21" ht="21" x14ac:dyDescent="0.6">
      <c r="A12" s="48" t="s">
        <v>108</v>
      </c>
      <c r="B12" s="13">
        <f>+'International Tourist M.'!X51</f>
        <v>12</v>
      </c>
      <c r="C12" s="13">
        <f>+'International Tourist M.'!Y51</f>
        <v>7</v>
      </c>
      <c r="D12" s="13">
        <f>+'International Tourist M.'!Z51</f>
        <v>10</v>
      </c>
      <c r="E12" s="205">
        <f t="shared" si="0"/>
        <v>-16.666666666666664</v>
      </c>
      <c r="F12" s="205">
        <f t="shared" si="1"/>
        <v>42.857142857142854</v>
      </c>
      <c r="G12" s="13">
        <f>+'International Tourist M.'!F51</f>
        <v>459</v>
      </c>
      <c r="H12" s="13">
        <f>+'International Tourist M.'!G51</f>
        <v>378</v>
      </c>
      <c r="I12" s="13">
        <f>+'International Tourist M.'!H51</f>
        <v>412</v>
      </c>
      <c r="J12" s="205">
        <f t="shared" si="2"/>
        <v>-10.239651416122005</v>
      </c>
      <c r="K12" s="205">
        <f t="shared" si="3"/>
        <v>8.9947089947089935</v>
      </c>
      <c r="L12" s="13">
        <f>+'International Tourist M.'!O165</f>
        <v>55</v>
      </c>
      <c r="M12" s="13">
        <f>+'International Tourist M.'!P165</f>
        <v>80</v>
      </c>
      <c r="N12" s="13">
        <f>+'International Tourist M.'!Q165</f>
        <v>33</v>
      </c>
      <c r="O12" s="205">
        <f t="shared" si="4"/>
        <v>-40</v>
      </c>
      <c r="P12" s="205">
        <f t="shared" si="5"/>
        <v>-58.75</v>
      </c>
      <c r="Q12" s="13">
        <f>+'International Tourist M.'!X127</f>
        <v>107</v>
      </c>
      <c r="R12" s="13">
        <f>+'International Tourist M.'!Y127</f>
        <v>121</v>
      </c>
      <c r="S12" s="13">
        <f>+'International Tourist M.'!Z127</f>
        <v>113</v>
      </c>
      <c r="T12" s="205">
        <f t="shared" si="6"/>
        <v>5.6074766355140184</v>
      </c>
      <c r="U12" s="205">
        <f t="shared" si="7"/>
        <v>-6.6115702479338845</v>
      </c>
    </row>
    <row r="13" spans="1:21" ht="21" x14ac:dyDescent="0.6">
      <c r="A13" s="48" t="s">
        <v>109</v>
      </c>
      <c r="B13" s="13">
        <f>+'International Tourist M.'!X52</f>
        <v>13</v>
      </c>
      <c r="C13" s="13">
        <f>+'International Tourist M.'!Y52</f>
        <v>0</v>
      </c>
      <c r="D13" s="13">
        <f>+'International Tourist M.'!Z52</f>
        <v>0</v>
      </c>
      <c r="E13" s="205">
        <f t="shared" si="0"/>
        <v>-100</v>
      </c>
      <c r="F13" s="205" t="e">
        <f t="shared" si="1"/>
        <v>#DIV/0!</v>
      </c>
      <c r="G13" s="13">
        <f>+'International Tourist M.'!F52</f>
        <v>191</v>
      </c>
      <c r="H13" s="13">
        <f>+'International Tourist M.'!G52</f>
        <v>122</v>
      </c>
      <c r="I13" s="13">
        <f>+'International Tourist M.'!H52</f>
        <v>73</v>
      </c>
      <c r="J13" s="205">
        <f t="shared" si="2"/>
        <v>-61.780104712041883</v>
      </c>
      <c r="K13" s="205">
        <f t="shared" si="3"/>
        <v>-40.16393442622951</v>
      </c>
      <c r="L13" s="13">
        <f>+'International Tourist M.'!O166</f>
        <v>17</v>
      </c>
      <c r="M13" s="13">
        <f>+'International Tourist M.'!P166</f>
        <v>9</v>
      </c>
      <c r="N13" s="13">
        <f>+'International Tourist M.'!Q166</f>
        <v>24</v>
      </c>
      <c r="O13" s="205">
        <f t="shared" si="4"/>
        <v>41.17647058823529</v>
      </c>
      <c r="P13" s="205">
        <f t="shared" si="5"/>
        <v>166.66666666666669</v>
      </c>
      <c r="Q13" s="13">
        <f>+'International Tourist M.'!X128</f>
        <v>27</v>
      </c>
      <c r="R13" s="13">
        <f>+'International Tourist M.'!Y128</f>
        <v>6</v>
      </c>
      <c r="S13" s="13">
        <f>+'International Tourist M.'!Z128</f>
        <v>9</v>
      </c>
      <c r="T13" s="205">
        <f t="shared" si="6"/>
        <v>-66.666666666666657</v>
      </c>
      <c r="U13" s="205">
        <f t="shared" si="7"/>
        <v>50</v>
      </c>
    </row>
    <row r="14" spans="1:21" ht="21" x14ac:dyDescent="0.6">
      <c r="A14" s="48" t="s">
        <v>125</v>
      </c>
      <c r="B14" s="13">
        <f>+'International Tourist M.'!X53</f>
        <v>2</v>
      </c>
      <c r="C14" s="13">
        <f>+'International Tourist M.'!Y53</f>
        <v>0</v>
      </c>
      <c r="D14" s="13">
        <f>+'International Tourist M.'!Z53</f>
        <v>0</v>
      </c>
      <c r="E14" s="205">
        <f t="shared" si="0"/>
        <v>-100</v>
      </c>
      <c r="F14" s="205" t="e">
        <f t="shared" si="1"/>
        <v>#DIV/0!</v>
      </c>
      <c r="G14" s="13">
        <f>+'International Tourist M.'!F53</f>
        <v>220</v>
      </c>
      <c r="H14" s="13">
        <f>+'International Tourist M.'!G53</f>
        <v>168</v>
      </c>
      <c r="I14" s="13">
        <f>+'International Tourist M.'!H53</f>
        <v>221</v>
      </c>
      <c r="J14" s="205">
        <f t="shared" si="2"/>
        <v>0.45454545454545453</v>
      </c>
      <c r="K14" s="205">
        <f t="shared" si="3"/>
        <v>31.547619047619047</v>
      </c>
      <c r="L14" s="13">
        <f>+'International Tourist M.'!O167</f>
        <v>19</v>
      </c>
      <c r="M14" s="13">
        <f>+'International Tourist M.'!P167</f>
        <v>10</v>
      </c>
      <c r="N14" s="13">
        <f>+'International Tourist M.'!Q167</f>
        <v>1</v>
      </c>
      <c r="O14" s="205">
        <f t="shared" si="4"/>
        <v>-94.73684210526315</v>
      </c>
      <c r="P14" s="205">
        <f t="shared" si="5"/>
        <v>-90</v>
      </c>
      <c r="Q14" s="13">
        <f>+'International Tourist M.'!X129</f>
        <v>39</v>
      </c>
      <c r="R14" s="13">
        <f>+'International Tourist M.'!Y129</f>
        <v>8</v>
      </c>
      <c r="S14" s="13">
        <f>+'International Tourist M.'!Z129</f>
        <v>11</v>
      </c>
      <c r="T14" s="205">
        <f t="shared" si="6"/>
        <v>-71.794871794871796</v>
      </c>
      <c r="U14" s="205">
        <f t="shared" si="7"/>
        <v>37.5</v>
      </c>
    </row>
    <row r="15" spans="1:21" ht="21" x14ac:dyDescent="0.6">
      <c r="A15" s="48" t="s">
        <v>110</v>
      </c>
      <c r="B15" s="13">
        <f>+'International Tourist M.'!X54</f>
        <v>39</v>
      </c>
      <c r="C15" s="13">
        <f>+'International Tourist M.'!Y54</f>
        <v>19</v>
      </c>
      <c r="D15" s="13">
        <f>+'International Tourist M.'!Z54</f>
        <v>65</v>
      </c>
      <c r="E15" s="205">
        <f t="shared" si="0"/>
        <v>66.666666666666657</v>
      </c>
      <c r="F15" s="205">
        <f t="shared" si="1"/>
        <v>242.10526315789474</v>
      </c>
      <c r="G15" s="13">
        <f>+'International Tourist M.'!F54</f>
        <v>311</v>
      </c>
      <c r="H15" s="13">
        <f>+'International Tourist M.'!G54</f>
        <v>316</v>
      </c>
      <c r="I15" s="13">
        <f>+'International Tourist M.'!H54</f>
        <v>459</v>
      </c>
      <c r="J15" s="205">
        <f t="shared" si="2"/>
        <v>47.588424437299039</v>
      </c>
      <c r="K15" s="205">
        <f t="shared" si="3"/>
        <v>45.253164556962027</v>
      </c>
      <c r="L15" s="13">
        <f>+'International Tourist M.'!O168</f>
        <v>50</v>
      </c>
      <c r="M15" s="13">
        <f>+'International Tourist M.'!P168</f>
        <v>73</v>
      </c>
      <c r="N15" s="13">
        <f>+'International Tourist M.'!Q168</f>
        <v>67</v>
      </c>
      <c r="O15" s="205">
        <f t="shared" si="4"/>
        <v>34</v>
      </c>
      <c r="P15" s="205">
        <f t="shared" si="5"/>
        <v>-8.2191780821917799</v>
      </c>
      <c r="Q15" s="13">
        <f>+'International Tourist M.'!X130</f>
        <v>384</v>
      </c>
      <c r="R15" s="13">
        <f>+'International Tourist M.'!Y130</f>
        <v>260</v>
      </c>
      <c r="S15" s="13">
        <f>+'International Tourist M.'!Z130</f>
        <v>109</v>
      </c>
      <c r="T15" s="205">
        <f t="shared" si="6"/>
        <v>-71.614583333333343</v>
      </c>
      <c r="U15" s="205">
        <f t="shared" si="7"/>
        <v>-58.07692307692308</v>
      </c>
    </row>
    <row r="16" spans="1:21" ht="21" x14ac:dyDescent="0.6">
      <c r="A16" s="48" t="s">
        <v>111</v>
      </c>
      <c r="B16" s="13">
        <f>+'International Tourist M.'!X55</f>
        <v>87</v>
      </c>
      <c r="C16" s="13">
        <f>+'International Tourist M.'!Y55</f>
        <v>164</v>
      </c>
      <c r="D16" s="13">
        <f>+'International Tourist M.'!Z55</f>
        <v>86</v>
      </c>
      <c r="E16" s="205">
        <f t="shared" si="0"/>
        <v>-1.1494252873563218</v>
      </c>
      <c r="F16" s="205">
        <f t="shared" si="1"/>
        <v>-47.560975609756099</v>
      </c>
      <c r="G16" s="13">
        <f>+'International Tourist M.'!F55</f>
        <v>643</v>
      </c>
      <c r="H16" s="13">
        <f>+'International Tourist M.'!G55</f>
        <v>466</v>
      </c>
      <c r="I16" s="13">
        <f>+'International Tourist M.'!H55</f>
        <v>371</v>
      </c>
      <c r="J16" s="205">
        <f t="shared" si="2"/>
        <v>-42.301710730948678</v>
      </c>
      <c r="K16" s="205">
        <f t="shared" si="3"/>
        <v>-20.386266094420602</v>
      </c>
      <c r="L16" s="13">
        <f>+'International Tourist M.'!O169</f>
        <v>163</v>
      </c>
      <c r="M16" s="13">
        <f>+'International Tourist M.'!P169</f>
        <v>197</v>
      </c>
      <c r="N16" s="13">
        <f>+'International Tourist M.'!Q169</f>
        <v>255</v>
      </c>
      <c r="O16" s="205">
        <f t="shared" si="4"/>
        <v>56.441717791411037</v>
      </c>
      <c r="P16" s="205">
        <f t="shared" si="5"/>
        <v>29.441624365482234</v>
      </c>
      <c r="Q16" s="13">
        <f>+'International Tourist M.'!X131</f>
        <v>124</v>
      </c>
      <c r="R16" s="13">
        <f>+'International Tourist M.'!Y131</f>
        <v>66</v>
      </c>
      <c r="S16" s="13">
        <f>+'International Tourist M.'!Z131</f>
        <v>77</v>
      </c>
      <c r="T16" s="205">
        <f t="shared" si="6"/>
        <v>-37.903225806451616</v>
      </c>
      <c r="U16" s="205">
        <f t="shared" si="7"/>
        <v>16.666666666666664</v>
      </c>
    </row>
    <row r="17" spans="1:21" ht="21" x14ac:dyDescent="0.6">
      <c r="A17" s="48" t="s">
        <v>112</v>
      </c>
      <c r="B17" s="13">
        <f>+'International Tourist M.'!X56</f>
        <v>166</v>
      </c>
      <c r="C17" s="13">
        <f>+'International Tourist M.'!Y56</f>
        <v>354</v>
      </c>
      <c r="D17" s="13">
        <f>+'International Tourist M.'!Z56</f>
        <v>81</v>
      </c>
      <c r="E17" s="205">
        <f t="shared" si="0"/>
        <v>-51.204819277108435</v>
      </c>
      <c r="F17" s="205">
        <f t="shared" si="1"/>
        <v>-77.118644067796609</v>
      </c>
      <c r="G17" s="13">
        <f>+'International Tourist M.'!F56</f>
        <v>312</v>
      </c>
      <c r="H17" s="13">
        <f>+'International Tourist M.'!G56</f>
        <v>235</v>
      </c>
      <c r="I17" s="13">
        <f>+'International Tourist M.'!H56</f>
        <v>145</v>
      </c>
      <c r="J17" s="205">
        <f t="shared" si="2"/>
        <v>-53.525641025641022</v>
      </c>
      <c r="K17" s="205">
        <f t="shared" si="3"/>
        <v>-38.297872340425535</v>
      </c>
      <c r="L17" s="13">
        <f>+'International Tourist M.'!O170</f>
        <v>80</v>
      </c>
      <c r="M17" s="13">
        <f>+'International Tourist M.'!P170</f>
        <v>90</v>
      </c>
      <c r="N17" s="13">
        <f>+'International Tourist M.'!Q170</f>
        <v>22</v>
      </c>
      <c r="O17" s="205">
        <f t="shared" si="4"/>
        <v>-72.5</v>
      </c>
      <c r="P17" s="205">
        <f t="shared" si="5"/>
        <v>-75.555555555555557</v>
      </c>
      <c r="Q17" s="13">
        <f>+'International Tourist M.'!X132</f>
        <v>113</v>
      </c>
      <c r="R17" s="13">
        <f>+'International Tourist M.'!Y132</f>
        <v>52</v>
      </c>
      <c r="S17" s="13">
        <f>+'International Tourist M.'!Z132</f>
        <v>4</v>
      </c>
      <c r="T17" s="205">
        <f t="shared" si="6"/>
        <v>-96.460176991150433</v>
      </c>
      <c r="U17" s="205">
        <f t="shared" si="7"/>
        <v>-92.307692307692307</v>
      </c>
    </row>
    <row r="18" spans="1:21" ht="21" x14ac:dyDescent="0.6">
      <c r="A18" s="48" t="s">
        <v>113</v>
      </c>
      <c r="B18" s="14">
        <f>SUM(B6:B17)</f>
        <v>1449</v>
      </c>
      <c r="C18" s="14">
        <f>SUM(C6:C17)</f>
        <v>972</v>
      </c>
      <c r="D18" s="14">
        <f>SUM(D6:D17)</f>
        <v>1263</v>
      </c>
      <c r="E18" s="205">
        <f t="shared" si="0"/>
        <v>-12.836438923395447</v>
      </c>
      <c r="F18" s="205">
        <f t="shared" si="1"/>
        <v>29.938271604938272</v>
      </c>
      <c r="G18" s="14">
        <f>SUM(G6:G17)</f>
        <v>6898</v>
      </c>
      <c r="H18" s="14">
        <f>SUM(H6:H17)</f>
        <v>4933</v>
      </c>
      <c r="I18" s="14">
        <f>SUM(I6:I17)</f>
        <v>4008</v>
      </c>
      <c r="J18" s="205">
        <f>(I18-G18)/G18*100</f>
        <v>-41.896201797622503</v>
      </c>
      <c r="K18" s="205">
        <f>(I18-H18)/H18*100</f>
        <v>-18.751266977498478</v>
      </c>
      <c r="L18" s="14">
        <f>SUM(L6:L17)</f>
        <v>1660</v>
      </c>
      <c r="M18" s="14">
        <f>SUM(M6:M17)</f>
        <v>995</v>
      </c>
      <c r="N18" s="14">
        <f>SUM(N6:N17)</f>
        <v>936</v>
      </c>
      <c r="O18" s="205">
        <f>(N18-L18)/L18*100</f>
        <v>-43.614457831325304</v>
      </c>
      <c r="P18" s="205">
        <f>(N18-M18)/M18*100</f>
        <v>-5.9296482412060296</v>
      </c>
      <c r="Q18" s="14">
        <f>SUM(Q6:Q17)</f>
        <v>1965</v>
      </c>
      <c r="R18" s="14">
        <f>SUM(R6:R17)</f>
        <v>1057</v>
      </c>
      <c r="S18" s="14">
        <f>SUM(S6:S17)</f>
        <v>925</v>
      </c>
      <c r="T18" s="205">
        <f>(S18-Q18)/Q18*100</f>
        <v>-52.926208651399484</v>
      </c>
      <c r="U18" s="205">
        <f>(S18-R18)/R18*100</f>
        <v>-12.488174077578051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34</v>
      </c>
      <c r="C22" s="305"/>
      <c r="D22" s="306"/>
      <c r="E22" s="77" t="s">
        <v>147</v>
      </c>
      <c r="F22" s="77" t="s">
        <v>147</v>
      </c>
      <c r="G22" s="305" t="s">
        <v>58</v>
      </c>
      <c r="H22" s="305"/>
      <c r="I22" s="306"/>
      <c r="J22" s="77" t="s">
        <v>147</v>
      </c>
      <c r="K22" s="77" t="s">
        <v>147</v>
      </c>
      <c r="L22" s="305" t="s">
        <v>61</v>
      </c>
      <c r="M22" s="305"/>
      <c r="N22" s="306"/>
      <c r="O22" s="77" t="s">
        <v>147</v>
      </c>
      <c r="P22" s="77" t="s">
        <v>147</v>
      </c>
      <c r="Q22" s="305" t="s">
        <v>62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5" t="e">
        <f>(D24-B24)/B24*100</f>
        <v>#DIV/0!</v>
      </c>
      <c r="F24" s="205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M.'!AD83</f>
        <v>118</v>
      </c>
      <c r="M24" s="13">
        <f>+'International Tourist M.'!AE83</f>
        <v>68</v>
      </c>
      <c r="N24" s="13">
        <f>+'International Tourist M.'!AF83</f>
        <v>8</v>
      </c>
      <c r="O24" s="205">
        <f>(N24-L24)/L24*100</f>
        <v>-93.220338983050837</v>
      </c>
      <c r="P24" s="205">
        <f>(N24-M24)/M24*100</f>
        <v>-88.235294117647058</v>
      </c>
      <c r="Q24" s="13">
        <f>+'International Tourist M.'!R64</f>
        <v>81</v>
      </c>
      <c r="R24" s="13">
        <f>+'International Tourist M.'!S64</f>
        <v>75</v>
      </c>
      <c r="S24" s="13">
        <f>+'International Tourist M.'!T64</f>
        <v>79</v>
      </c>
      <c r="T24" s="205">
        <f>(S24-Q24)/Q24*100</f>
        <v>-2.4691358024691357</v>
      </c>
      <c r="U24" s="205">
        <f>(S24-R24)/R24*100</f>
        <v>5.3333333333333339</v>
      </c>
    </row>
    <row r="25" spans="1:21" ht="21" x14ac:dyDescent="0.6">
      <c r="A25" s="48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5" t="e">
        <f>(D25-B25)/B25*100</f>
        <v>#DIV/0!</v>
      </c>
      <c r="F25" s="205" t="e">
        <f>(D25-C25)/C25*100</f>
        <v>#DIV/0!</v>
      </c>
      <c r="G25" s="13">
        <f>+'International Tourist M.'!AD65</f>
        <v>2</v>
      </c>
      <c r="H25" s="13">
        <f>+'International Tourist M.'!AE65</f>
        <v>0</v>
      </c>
      <c r="I25" s="13">
        <f>+'International Tourist M.'!AF65</f>
        <v>0</v>
      </c>
      <c r="J25" s="205">
        <f>(I25-G25)/G25*100</f>
        <v>-100</v>
      </c>
      <c r="K25" s="205" t="e">
        <f>(I25-H25)/H25*100</f>
        <v>#DIV/0!</v>
      </c>
      <c r="L25" s="13">
        <f>+'International Tourist M.'!AD84</f>
        <v>144</v>
      </c>
      <c r="M25" s="13">
        <f>+'International Tourist M.'!AE84</f>
        <v>59</v>
      </c>
      <c r="N25" s="13">
        <f>+'International Tourist M.'!AF84</f>
        <v>64</v>
      </c>
      <c r="O25" s="205">
        <f>(N25-L25)/L25*100</f>
        <v>-55.555555555555557</v>
      </c>
      <c r="P25" s="205">
        <f>(N25-M25)/M25*100</f>
        <v>8.4745762711864394</v>
      </c>
      <c r="Q25" s="13">
        <f>+'International Tourist M.'!R65</f>
        <v>136</v>
      </c>
      <c r="R25" s="13">
        <f>+'International Tourist M.'!S65</f>
        <v>120</v>
      </c>
      <c r="S25" s="13">
        <f>+'International Tourist M.'!T65</f>
        <v>95</v>
      </c>
      <c r="T25" s="205">
        <f>(S25-Q25)/Q25*100</f>
        <v>-30.147058823529409</v>
      </c>
      <c r="U25" s="205">
        <f>(S25-R25)/R25*100</f>
        <v>-20.833333333333336</v>
      </c>
    </row>
    <row r="26" spans="1:21" ht="21" x14ac:dyDescent="0.6">
      <c r="A26" s="48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5" t="e">
        <f t="shared" ref="E26:E36" si="8">(D26-B26)/B26*100</f>
        <v>#DIV/0!</v>
      </c>
      <c r="F26" s="205" t="e">
        <f t="shared" ref="F26:F36" si="9">(D26-C26)/C26*100</f>
        <v>#DIV/0!</v>
      </c>
      <c r="G26" s="13">
        <f>+'International Tourist M.'!AD66</f>
        <v>54</v>
      </c>
      <c r="H26" s="13">
        <f>+'International Tourist M.'!AE66</f>
        <v>0</v>
      </c>
      <c r="I26" s="13">
        <f>+'International Tourist M.'!AF66</f>
        <v>0</v>
      </c>
      <c r="J26" s="205">
        <f t="shared" ref="J26:J36" si="10">(I26-G26)/G26*100</f>
        <v>-100</v>
      </c>
      <c r="K26" s="205" t="e">
        <f t="shared" ref="K26:K36" si="11">(I26-H26)/H26*100</f>
        <v>#DIV/0!</v>
      </c>
      <c r="L26" s="13">
        <f>+'International Tourist M.'!AD85</f>
        <v>121</v>
      </c>
      <c r="M26" s="13">
        <f>+'International Tourist M.'!AE85</f>
        <v>56</v>
      </c>
      <c r="N26" s="13">
        <f>+'International Tourist M.'!AF85</f>
        <v>91</v>
      </c>
      <c r="O26" s="205">
        <f t="shared" ref="O26:O36" si="12">(N26-L26)/L26*100</f>
        <v>-24.793388429752067</v>
      </c>
      <c r="P26" s="205">
        <f t="shared" ref="P26:P36" si="13">(N26-M26)/M26*100</f>
        <v>62.5</v>
      </c>
      <c r="Q26" s="13">
        <f>+'International Tourist M.'!R66</f>
        <v>157</v>
      </c>
      <c r="R26" s="13">
        <f>+'International Tourist M.'!S66</f>
        <v>90</v>
      </c>
      <c r="S26" s="13">
        <f>+'International Tourist M.'!T66</f>
        <v>106</v>
      </c>
      <c r="T26" s="205">
        <f t="shared" ref="T26:T36" si="14">(S26-Q26)/Q26*100</f>
        <v>-32.484076433121018</v>
      </c>
      <c r="U26" s="205">
        <f t="shared" ref="U26:U36" si="15">(S26-R26)/R26*100</f>
        <v>17.777777777777779</v>
      </c>
    </row>
    <row r="27" spans="1:21" ht="21" x14ac:dyDescent="0.6">
      <c r="A27" s="48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5" t="e">
        <f t="shared" si="8"/>
        <v>#DIV/0!</v>
      </c>
      <c r="F27" s="205" t="e">
        <f t="shared" si="9"/>
        <v>#DIV/0!</v>
      </c>
      <c r="G27" s="13">
        <f>+'International Tourist M.'!AD67</f>
        <v>6</v>
      </c>
      <c r="H27" s="13">
        <f>+'International Tourist M.'!AE67</f>
        <v>0</v>
      </c>
      <c r="I27" s="13">
        <f>+'International Tourist M.'!AF67</f>
        <v>0</v>
      </c>
      <c r="J27" s="205">
        <f t="shared" si="10"/>
        <v>-100</v>
      </c>
      <c r="K27" s="205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5" t="e">
        <f t="shared" si="12"/>
        <v>#DIV/0!</v>
      </c>
      <c r="P27" s="205" t="e">
        <f t="shared" si="13"/>
        <v>#DIV/0!</v>
      </c>
      <c r="Q27" s="13">
        <f>+'International Tourist M.'!R67</f>
        <v>46</v>
      </c>
      <c r="R27" s="13">
        <f>+'International Tourist M.'!S67</f>
        <v>65</v>
      </c>
      <c r="S27" s="13">
        <f>+'International Tourist M.'!T67</f>
        <v>104</v>
      </c>
      <c r="T27" s="205">
        <f t="shared" si="14"/>
        <v>126.08695652173914</v>
      </c>
      <c r="U27" s="205">
        <f t="shared" si="15"/>
        <v>60</v>
      </c>
    </row>
    <row r="28" spans="1:21" ht="21" x14ac:dyDescent="0.6">
      <c r="A28" s="48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5" t="e">
        <f t="shared" si="8"/>
        <v>#DIV/0!</v>
      </c>
      <c r="F28" s="205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5" t="e">
        <f t="shared" si="10"/>
        <v>#DIV/0!</v>
      </c>
      <c r="K28" s="205" t="e">
        <f t="shared" si="11"/>
        <v>#DIV/0!</v>
      </c>
      <c r="L28" s="13">
        <f>+'International Tourist M.'!AD87</f>
        <v>1</v>
      </c>
      <c r="M28" s="13">
        <f>+'International Tourist M.'!AE87</f>
        <v>6</v>
      </c>
      <c r="N28" s="13">
        <f>+'International Tourist M.'!AF87</f>
        <v>0</v>
      </c>
      <c r="O28" s="205">
        <f t="shared" si="12"/>
        <v>-100</v>
      </c>
      <c r="P28" s="205">
        <f t="shared" si="13"/>
        <v>-100</v>
      </c>
      <c r="Q28" s="13">
        <f>+'International Tourist M.'!R68</f>
        <v>86</v>
      </c>
      <c r="R28" s="13">
        <f>+'International Tourist M.'!S68</f>
        <v>87</v>
      </c>
      <c r="S28" s="13">
        <f>+'International Tourist M.'!T68</f>
        <v>13</v>
      </c>
      <c r="T28" s="205">
        <f t="shared" si="14"/>
        <v>-84.883720930232556</v>
      </c>
      <c r="U28" s="205">
        <f t="shared" si="15"/>
        <v>-85.057471264367805</v>
      </c>
    </row>
    <row r="29" spans="1:21" ht="21" x14ac:dyDescent="0.6">
      <c r="A29" s="48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5" t="e">
        <f t="shared" si="8"/>
        <v>#DIV/0!</v>
      </c>
      <c r="F29" s="205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5" t="e">
        <f t="shared" si="10"/>
        <v>#DIV/0!</v>
      </c>
      <c r="K29" s="205" t="e">
        <f t="shared" si="11"/>
        <v>#DIV/0!</v>
      </c>
      <c r="L29" s="13">
        <f>+'International Tourist M.'!AD88</f>
        <v>3</v>
      </c>
      <c r="M29" s="13">
        <f>+'International Tourist M.'!AE88</f>
        <v>0</v>
      </c>
      <c r="N29" s="13">
        <f>+'International Tourist M.'!AF88</f>
        <v>0</v>
      </c>
      <c r="O29" s="205">
        <f t="shared" si="12"/>
        <v>-100</v>
      </c>
      <c r="P29" s="205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0</v>
      </c>
      <c r="T29" s="205" t="e">
        <f t="shared" si="14"/>
        <v>#DIV/0!</v>
      </c>
      <c r="U29" s="205" t="e">
        <f t="shared" si="15"/>
        <v>#DIV/0!</v>
      </c>
    </row>
    <row r="30" spans="1:21" ht="21" x14ac:dyDescent="0.6">
      <c r="A30" s="48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5" t="e">
        <f t="shared" si="8"/>
        <v>#DIV/0!</v>
      </c>
      <c r="F30" s="205" t="e">
        <f t="shared" si="9"/>
        <v>#DIV/0!</v>
      </c>
      <c r="G30" s="13">
        <f>+'International Tourist M.'!AD70</f>
        <v>6</v>
      </c>
      <c r="H30" s="13">
        <f>+'International Tourist M.'!AE70</f>
        <v>4</v>
      </c>
      <c r="I30" s="13">
        <f>+'International Tourist M.'!AF70</f>
        <v>0</v>
      </c>
      <c r="J30" s="205">
        <f t="shared" si="10"/>
        <v>-100</v>
      </c>
      <c r="K30" s="205">
        <f t="shared" si="11"/>
        <v>-100</v>
      </c>
      <c r="L30" s="13">
        <f>+'International Tourist M.'!AD89</f>
        <v>4</v>
      </c>
      <c r="M30" s="13">
        <f>+'International Tourist M.'!AE89</f>
        <v>0</v>
      </c>
      <c r="N30" s="13">
        <f>+'International Tourist M.'!AF89</f>
        <v>18</v>
      </c>
      <c r="O30" s="205">
        <f t="shared" si="12"/>
        <v>350</v>
      </c>
      <c r="P30" s="205" t="e">
        <f t="shared" si="13"/>
        <v>#DIV/0!</v>
      </c>
      <c r="Q30" s="13">
        <f>+'International Tourist M.'!R70</f>
        <v>25</v>
      </c>
      <c r="R30" s="13">
        <f>+'International Tourist M.'!S70</f>
        <v>79</v>
      </c>
      <c r="S30" s="13">
        <f>+'International Tourist M.'!T70</f>
        <v>12</v>
      </c>
      <c r="T30" s="205">
        <f t="shared" si="14"/>
        <v>-52</v>
      </c>
      <c r="U30" s="205">
        <f t="shared" si="15"/>
        <v>-84.810126582278471</v>
      </c>
    </row>
    <row r="31" spans="1:21" ht="21" x14ac:dyDescent="0.6">
      <c r="A31" s="48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5" t="e">
        <f t="shared" si="8"/>
        <v>#DIV/0!</v>
      </c>
      <c r="F31" s="205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5" t="e">
        <f t="shared" si="10"/>
        <v>#DIV/0!</v>
      </c>
      <c r="K31" s="205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5" t="e">
        <f t="shared" si="12"/>
        <v>#DIV/0!</v>
      </c>
      <c r="P31" s="205" t="e">
        <f t="shared" si="13"/>
        <v>#DIV/0!</v>
      </c>
      <c r="Q31" s="13">
        <f>+'International Tourist M.'!R71</f>
        <v>8</v>
      </c>
      <c r="R31" s="13">
        <f>+'International Tourist M.'!S71</f>
        <v>7</v>
      </c>
      <c r="S31" s="13">
        <f>+'International Tourist M.'!T71</f>
        <v>44</v>
      </c>
      <c r="T31" s="205">
        <f t="shared" si="14"/>
        <v>450</v>
      </c>
      <c r="U31" s="205">
        <f t="shared" si="15"/>
        <v>528.57142857142856</v>
      </c>
    </row>
    <row r="32" spans="1:21" ht="21" x14ac:dyDescent="0.6">
      <c r="A32" s="48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5" t="e">
        <f t="shared" si="8"/>
        <v>#DIV/0!</v>
      </c>
      <c r="F32" s="205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5" t="e">
        <f t="shared" si="10"/>
        <v>#DIV/0!</v>
      </c>
      <c r="K32" s="205" t="e">
        <f t="shared" si="11"/>
        <v>#DIV/0!</v>
      </c>
      <c r="L32" s="13">
        <f>+'International Tourist M.'!AD91</f>
        <v>16</v>
      </c>
      <c r="M32" s="13">
        <f>+'International Tourist M.'!AE91</f>
        <v>39</v>
      </c>
      <c r="N32" s="13">
        <f>+'International Tourist M.'!AF91</f>
        <v>0</v>
      </c>
      <c r="O32" s="205">
        <f t="shared" si="12"/>
        <v>-100</v>
      </c>
      <c r="P32" s="205">
        <f t="shared" si="13"/>
        <v>-100</v>
      </c>
      <c r="Q32" s="13">
        <f>+'International Tourist M.'!R72</f>
        <v>20</v>
      </c>
      <c r="R32" s="13">
        <f>+'International Tourist M.'!S72</f>
        <v>36</v>
      </c>
      <c r="S32" s="13">
        <f>+'International Tourist M.'!T72</f>
        <v>0</v>
      </c>
      <c r="T32" s="205">
        <f t="shared" si="14"/>
        <v>-100</v>
      </c>
      <c r="U32" s="205">
        <f t="shared" si="15"/>
        <v>-100</v>
      </c>
    </row>
    <row r="33" spans="1:22" ht="21" x14ac:dyDescent="0.6">
      <c r="A33" s="48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5" t="e">
        <f t="shared" si="8"/>
        <v>#DIV/0!</v>
      </c>
      <c r="F33" s="205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5" t="e">
        <f t="shared" si="10"/>
        <v>#DIV/0!</v>
      </c>
      <c r="K33" s="205" t="e">
        <f t="shared" si="11"/>
        <v>#DIV/0!</v>
      </c>
      <c r="L33" s="13">
        <f>+'International Tourist M.'!AD92</f>
        <v>58</v>
      </c>
      <c r="M33" s="13">
        <f>+'International Tourist M.'!AE92</f>
        <v>6</v>
      </c>
      <c r="N33" s="13">
        <f>+'International Tourist M.'!AF92</f>
        <v>11</v>
      </c>
      <c r="O33" s="205">
        <f t="shared" si="12"/>
        <v>-81.034482758620683</v>
      </c>
      <c r="P33" s="205">
        <f t="shared" si="13"/>
        <v>83.333333333333343</v>
      </c>
      <c r="Q33" s="13">
        <f>+'International Tourist M.'!R73</f>
        <v>5</v>
      </c>
      <c r="R33" s="13">
        <f>+'International Tourist M.'!S73</f>
        <v>33</v>
      </c>
      <c r="S33" s="13">
        <f>+'International Tourist M.'!T73</f>
        <v>0</v>
      </c>
      <c r="T33" s="205">
        <f t="shared" si="14"/>
        <v>-100</v>
      </c>
      <c r="U33" s="205">
        <f t="shared" si="15"/>
        <v>-100</v>
      </c>
    </row>
    <row r="34" spans="1:22" ht="21" x14ac:dyDescent="0.6">
      <c r="A34" s="48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5" t="e">
        <f t="shared" si="8"/>
        <v>#DIV/0!</v>
      </c>
      <c r="F34" s="205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5" t="e">
        <f t="shared" si="10"/>
        <v>#DIV/0!</v>
      </c>
      <c r="K34" s="205" t="e">
        <f t="shared" si="11"/>
        <v>#DIV/0!</v>
      </c>
      <c r="L34" s="13">
        <f>+'International Tourist M.'!AD93</f>
        <v>117</v>
      </c>
      <c r="M34" s="13">
        <f>+'International Tourist M.'!AE93</f>
        <v>97</v>
      </c>
      <c r="N34" s="13">
        <f>+'International Tourist M.'!AF93</f>
        <v>43</v>
      </c>
      <c r="O34" s="205">
        <f t="shared" si="12"/>
        <v>-63.247863247863243</v>
      </c>
      <c r="P34" s="205">
        <f t="shared" si="13"/>
        <v>-55.670103092783506</v>
      </c>
      <c r="Q34" s="13">
        <f>+'International Tourist M.'!R74</f>
        <v>50</v>
      </c>
      <c r="R34" s="13">
        <f>+'International Tourist M.'!S74</f>
        <v>32</v>
      </c>
      <c r="S34" s="13">
        <f>+'International Tourist M.'!T74</f>
        <v>95</v>
      </c>
      <c r="T34" s="205">
        <f t="shared" si="14"/>
        <v>90</v>
      </c>
      <c r="U34" s="205">
        <f t="shared" si="15"/>
        <v>196.875</v>
      </c>
    </row>
    <row r="35" spans="1:22" ht="21" x14ac:dyDescent="0.6">
      <c r="A35" s="48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5" t="e">
        <f t="shared" si="8"/>
        <v>#DIV/0!</v>
      </c>
      <c r="F35" s="205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5" t="e">
        <f t="shared" si="10"/>
        <v>#DIV/0!</v>
      </c>
      <c r="K35" s="205" t="e">
        <f t="shared" si="11"/>
        <v>#DIV/0!</v>
      </c>
      <c r="L35" s="13">
        <f>+'International Tourist M.'!AD94</f>
        <v>33</v>
      </c>
      <c r="M35" s="13">
        <f>+'International Tourist M.'!AE94</f>
        <v>40</v>
      </c>
      <c r="N35" s="13">
        <f>+'International Tourist M.'!AF94</f>
        <v>0</v>
      </c>
      <c r="O35" s="205">
        <f t="shared" si="12"/>
        <v>-100</v>
      </c>
      <c r="P35" s="205">
        <f t="shared" si="13"/>
        <v>-100</v>
      </c>
      <c r="Q35" s="13">
        <f>+'International Tourist M.'!R75</f>
        <v>75</v>
      </c>
      <c r="R35" s="13">
        <f>+'International Tourist M.'!S75</f>
        <v>12</v>
      </c>
      <c r="S35" s="13">
        <f>+'International Tourist M.'!T75</f>
        <v>0</v>
      </c>
      <c r="T35" s="205">
        <f t="shared" si="14"/>
        <v>-100</v>
      </c>
      <c r="U35" s="205">
        <f t="shared" si="15"/>
        <v>-100</v>
      </c>
    </row>
    <row r="36" spans="1:22" ht="21" x14ac:dyDescent="0.6">
      <c r="A36" s="48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5" t="e">
        <f t="shared" si="8"/>
        <v>#DIV/0!</v>
      </c>
      <c r="F36" s="205" t="e">
        <f t="shared" si="9"/>
        <v>#DIV/0!</v>
      </c>
      <c r="G36" s="14">
        <f>SUM(G24:G35)</f>
        <v>68</v>
      </c>
      <c r="H36" s="14">
        <f>SUM(H24:H35)</f>
        <v>4</v>
      </c>
      <c r="I36" s="14">
        <f>SUM(I24:I35)</f>
        <v>0</v>
      </c>
      <c r="J36" s="205">
        <f t="shared" si="10"/>
        <v>-100</v>
      </c>
      <c r="K36" s="205">
        <f t="shared" si="11"/>
        <v>-100</v>
      </c>
      <c r="L36" s="14">
        <f>SUM(L24:L35)</f>
        <v>615</v>
      </c>
      <c r="M36" s="14">
        <f>SUM(M24:M35)</f>
        <v>371</v>
      </c>
      <c r="N36" s="14">
        <f>SUM(N24:N35)</f>
        <v>235</v>
      </c>
      <c r="O36" s="205">
        <f t="shared" si="12"/>
        <v>-61.788617886178862</v>
      </c>
      <c r="P36" s="205">
        <f t="shared" si="13"/>
        <v>-36.657681940700812</v>
      </c>
      <c r="Q36" s="14">
        <f>SUM(Q24:Q35)</f>
        <v>689</v>
      </c>
      <c r="R36" s="14">
        <f>SUM(R24:R35)</f>
        <v>636</v>
      </c>
      <c r="S36" s="14">
        <f>SUM(S24:S35)</f>
        <v>548</v>
      </c>
      <c r="T36" s="205">
        <f t="shared" si="14"/>
        <v>-20.4644412191582</v>
      </c>
      <c r="U36" s="205">
        <f t="shared" si="15"/>
        <v>-13.836477987421384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290" t="s">
        <v>101</v>
      </c>
      <c r="B40" s="305" t="s">
        <v>49</v>
      </c>
      <c r="C40" s="305"/>
      <c r="D40" s="306"/>
      <c r="E40" s="77" t="s">
        <v>147</v>
      </c>
      <c r="F40" s="77" t="s">
        <v>147</v>
      </c>
      <c r="G40" s="305" t="s">
        <v>70</v>
      </c>
      <c r="H40" s="305"/>
      <c r="I40" s="306"/>
      <c r="J40" s="77" t="s">
        <v>147</v>
      </c>
      <c r="K40" s="77" t="s">
        <v>147</v>
      </c>
      <c r="L40" s="307"/>
      <c r="M40" s="307"/>
      <c r="N40" s="307"/>
      <c r="O40" s="11"/>
      <c r="P40" s="11"/>
      <c r="Q40" s="307"/>
      <c r="R40" s="307"/>
      <c r="S40" s="307"/>
      <c r="T40" s="11"/>
      <c r="U40" s="11"/>
      <c r="V40" s="6"/>
    </row>
    <row r="41" spans="1:22" ht="20.399999999999999" x14ac:dyDescent="0.55000000000000004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7" t="s">
        <v>102</v>
      </c>
      <c r="B42" s="13">
        <f>+'International Tourist M.'!R45</f>
        <v>0</v>
      </c>
      <c r="C42" s="13">
        <f>+'International Tourist M.'!S45</f>
        <v>23</v>
      </c>
      <c r="D42" s="13">
        <f>+'International Tourist M.'!T45</f>
        <v>0</v>
      </c>
      <c r="E42" s="205" t="e">
        <f>(D42-B42)/B42*100</f>
        <v>#DIV/0!</v>
      </c>
      <c r="F42" s="205">
        <f>(D42-C42)/C42*100</f>
        <v>-100</v>
      </c>
      <c r="G42" s="13">
        <f>+'International Tourist M.'!F102</f>
        <v>0</v>
      </c>
      <c r="H42" s="13">
        <f>+'International Tourist M.'!G102</f>
        <v>15</v>
      </c>
      <c r="I42" s="13">
        <f>+'International Tourist M.'!H102</f>
        <v>27</v>
      </c>
      <c r="J42" s="205" t="e">
        <f>(I42-G42)/G42*100</f>
        <v>#DIV/0!</v>
      </c>
      <c r="K42" s="205">
        <f>(I42-H42)/H42*100</f>
        <v>80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8" t="s">
        <v>103</v>
      </c>
      <c r="B43" s="13">
        <f>+'International Tourist M.'!R46</f>
        <v>11</v>
      </c>
      <c r="C43" s="13">
        <f>+'International Tourist M.'!S46</f>
        <v>3</v>
      </c>
      <c r="D43" s="13">
        <f>+'International Tourist M.'!T46</f>
        <v>9</v>
      </c>
      <c r="E43" s="205">
        <f>(D43-B43)/B43*100</f>
        <v>-18.181818181818183</v>
      </c>
      <c r="F43" s="205">
        <f>(D43-C43)/C43*100</f>
        <v>200</v>
      </c>
      <c r="G43" s="13">
        <f>+'International Tourist M.'!F103</f>
        <v>0</v>
      </c>
      <c r="H43" s="13">
        <f>+'International Tourist M.'!G103</f>
        <v>41</v>
      </c>
      <c r="I43" s="13">
        <f>+'International Tourist M.'!H103</f>
        <v>43</v>
      </c>
      <c r="J43" s="205" t="e">
        <f>(I43-G43)/G43*100</f>
        <v>#DIV/0!</v>
      </c>
      <c r="K43" s="205">
        <f>(I43-H43)/H43*100</f>
        <v>4.8780487804878048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8" t="s">
        <v>104</v>
      </c>
      <c r="B44" s="13">
        <f>+'International Tourist M.'!R47</f>
        <v>58</v>
      </c>
      <c r="C44" s="13">
        <f>+'International Tourist M.'!S47</f>
        <v>15</v>
      </c>
      <c r="D44" s="13">
        <f>+'International Tourist M.'!T47</f>
        <v>12</v>
      </c>
      <c r="E44" s="205">
        <f t="shared" ref="E44:E54" si="16">(D44-B44)/B44*100</f>
        <v>-79.310344827586206</v>
      </c>
      <c r="F44" s="205">
        <f t="shared" ref="F44:F54" si="17">(D44-C44)/C44*100</f>
        <v>-20</v>
      </c>
      <c r="G44" s="13">
        <f>+'International Tourist M.'!F104</f>
        <v>0</v>
      </c>
      <c r="H44" s="13">
        <f>+'International Tourist M.'!G104</f>
        <v>0</v>
      </c>
      <c r="I44" s="13">
        <f>+'International Tourist M.'!H104</f>
        <v>45</v>
      </c>
      <c r="J44" s="205" t="e">
        <f t="shared" ref="J44:J54" si="18">(I44-G44)/G44*100</f>
        <v>#DIV/0!</v>
      </c>
      <c r="K44" s="205" t="e">
        <f t="shared" ref="K44:K54" si="19">(I44-H44)/H44*100</f>
        <v>#DIV/0!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8" t="s">
        <v>105</v>
      </c>
      <c r="B45" s="13">
        <f>+'International Tourist M.'!R48</f>
        <v>0</v>
      </c>
      <c r="C45" s="13">
        <f>+'International Tourist M.'!S48</f>
        <v>0</v>
      </c>
      <c r="D45" s="13">
        <f>+'International Tourist M.'!T48</f>
        <v>0</v>
      </c>
      <c r="E45" s="205" t="e">
        <f t="shared" si="16"/>
        <v>#DIV/0!</v>
      </c>
      <c r="F45" s="205" t="e">
        <f t="shared" si="17"/>
        <v>#DIV/0!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5" t="e">
        <f t="shared" si="18"/>
        <v>#DIV/0!</v>
      </c>
      <c r="K45" s="205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8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5" t="e">
        <f t="shared" si="16"/>
        <v>#DIV/0!</v>
      </c>
      <c r="F46" s="205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5" t="e">
        <f t="shared" si="18"/>
        <v>#DIV/0!</v>
      </c>
      <c r="K46" s="205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8" t="s">
        <v>107</v>
      </c>
      <c r="B47" s="13">
        <f>+'International Tourist M.'!R50</f>
        <v>0</v>
      </c>
      <c r="C47" s="13">
        <f>+'International Tourist M.'!S50</f>
        <v>2</v>
      </c>
      <c r="D47" s="13">
        <f>+'International Tourist M.'!T50</f>
        <v>0</v>
      </c>
      <c r="E47" s="205" t="e">
        <f t="shared" si="16"/>
        <v>#DIV/0!</v>
      </c>
      <c r="F47" s="205">
        <f t="shared" si="17"/>
        <v>-100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5" t="e">
        <f t="shared" si="18"/>
        <v>#DIV/0!</v>
      </c>
      <c r="K47" s="205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8" t="s">
        <v>108</v>
      </c>
      <c r="B48" s="13">
        <f>+'International Tourist M.'!R51</f>
        <v>22</v>
      </c>
      <c r="C48" s="13">
        <f>+'International Tourist M.'!S51</f>
        <v>0</v>
      </c>
      <c r="D48" s="13">
        <f>+'International Tourist M.'!T51</f>
        <v>3</v>
      </c>
      <c r="E48" s="205">
        <f t="shared" si="16"/>
        <v>-86.36363636363636</v>
      </c>
      <c r="F48" s="205" t="e">
        <f t="shared" si="17"/>
        <v>#DIV/0!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5" t="e">
        <f t="shared" si="18"/>
        <v>#DIV/0!</v>
      </c>
      <c r="K48" s="205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8" t="s">
        <v>109</v>
      </c>
      <c r="B49" s="13">
        <f>+'International Tourist M.'!R52</f>
        <v>56</v>
      </c>
      <c r="C49" s="13">
        <f>+'International Tourist M.'!S52</f>
        <v>23</v>
      </c>
      <c r="D49" s="13">
        <f>+'International Tourist M.'!T52</f>
        <v>6</v>
      </c>
      <c r="E49" s="205">
        <f t="shared" si="16"/>
        <v>-89.285714285714292</v>
      </c>
      <c r="F49" s="205">
        <f t="shared" si="17"/>
        <v>-73.91304347826086</v>
      </c>
      <c r="G49" s="13">
        <f>+'International Tourist M.'!F109</f>
        <v>0</v>
      </c>
      <c r="H49" s="13">
        <f>+'International Tourist M.'!G109</f>
        <v>0</v>
      </c>
      <c r="I49" s="13">
        <f>+'International Tourist M.'!H109</f>
        <v>0</v>
      </c>
      <c r="J49" s="205" t="e">
        <f t="shared" si="18"/>
        <v>#DIV/0!</v>
      </c>
      <c r="K49" s="205" t="e">
        <f t="shared" si="19"/>
        <v>#DIV/0!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8" t="s">
        <v>125</v>
      </c>
      <c r="B50" s="13">
        <f>+'International Tourist M.'!R53</f>
        <v>53</v>
      </c>
      <c r="C50" s="13">
        <f>+'International Tourist M.'!S53</f>
        <v>2</v>
      </c>
      <c r="D50" s="13">
        <f>+'International Tourist M.'!T53</f>
        <v>30</v>
      </c>
      <c r="E50" s="205">
        <f t="shared" si="16"/>
        <v>-43.39622641509434</v>
      </c>
      <c r="F50" s="205">
        <f t="shared" si="17"/>
        <v>1400</v>
      </c>
      <c r="G50" s="13">
        <f>+'International Tourist M.'!F110</f>
        <v>0</v>
      </c>
      <c r="H50" s="13">
        <f>+'International Tourist M.'!G110</f>
        <v>0</v>
      </c>
      <c r="I50" s="13">
        <f>+'International Tourist M.'!H110</f>
        <v>21</v>
      </c>
      <c r="J50" s="205" t="e">
        <f t="shared" si="18"/>
        <v>#DIV/0!</v>
      </c>
      <c r="K50" s="205" t="e">
        <f t="shared" si="19"/>
        <v>#DIV/0!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8" t="s">
        <v>110</v>
      </c>
      <c r="B51" s="13">
        <f>+'International Tourist M.'!R54</f>
        <v>0</v>
      </c>
      <c r="C51" s="13">
        <f>+'International Tourist M.'!S54</f>
        <v>19</v>
      </c>
      <c r="D51" s="13">
        <f>+'International Tourist M.'!T54</f>
        <v>19</v>
      </c>
      <c r="E51" s="205" t="e">
        <f t="shared" si="16"/>
        <v>#DIV/0!</v>
      </c>
      <c r="F51" s="205">
        <f t="shared" si="17"/>
        <v>0</v>
      </c>
      <c r="G51" s="13">
        <f>+'International Tourist M.'!F111</f>
        <v>0</v>
      </c>
      <c r="H51" s="13">
        <f>+'International Tourist M.'!G111</f>
        <v>0</v>
      </c>
      <c r="I51" s="13">
        <f>+'International Tourist M.'!H111</f>
        <v>109</v>
      </c>
      <c r="J51" s="205" t="e">
        <f t="shared" si="18"/>
        <v>#DIV/0!</v>
      </c>
      <c r="K51" s="205" t="e">
        <f t="shared" si="19"/>
        <v>#DIV/0!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8" t="s">
        <v>111</v>
      </c>
      <c r="B52" s="13">
        <f>+'International Tourist M.'!R55</f>
        <v>11</v>
      </c>
      <c r="C52" s="13">
        <f>+'International Tourist M.'!S55</f>
        <v>2</v>
      </c>
      <c r="D52" s="13">
        <f>+'International Tourist M.'!T55</f>
        <v>47</v>
      </c>
      <c r="E52" s="205">
        <f t="shared" si="16"/>
        <v>327.27272727272731</v>
      </c>
      <c r="F52" s="205">
        <f t="shared" si="17"/>
        <v>2250</v>
      </c>
      <c r="G52" s="13">
        <f>+'International Tourist M.'!F112</f>
        <v>0</v>
      </c>
      <c r="H52" s="13">
        <f>+'International Tourist M.'!G112</f>
        <v>0</v>
      </c>
      <c r="I52" s="13">
        <f>+'International Tourist M.'!H112</f>
        <v>16</v>
      </c>
      <c r="J52" s="205" t="e">
        <f t="shared" si="18"/>
        <v>#DIV/0!</v>
      </c>
      <c r="K52" s="205" t="e">
        <f t="shared" si="19"/>
        <v>#DIV/0!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8" t="s">
        <v>112</v>
      </c>
      <c r="B53" s="13">
        <f>+'International Tourist M.'!R56</f>
        <v>39</v>
      </c>
      <c r="C53" s="13">
        <f>+'International Tourist M.'!S56</f>
        <v>65</v>
      </c>
      <c r="D53" s="13">
        <f>+'International Tourist M.'!T56</f>
        <v>4</v>
      </c>
      <c r="E53" s="205">
        <f t="shared" si="16"/>
        <v>-89.743589743589752</v>
      </c>
      <c r="F53" s="205">
        <f t="shared" si="17"/>
        <v>-93.84615384615384</v>
      </c>
      <c r="G53" s="13">
        <f>+'International Tourist M.'!F113</f>
        <v>0</v>
      </c>
      <c r="H53" s="13">
        <f>+'International Tourist M.'!G113</f>
        <v>20</v>
      </c>
      <c r="I53" s="13">
        <f>+'International Tourist M.'!H113</f>
        <v>19</v>
      </c>
      <c r="J53" s="205" t="e">
        <f t="shared" si="18"/>
        <v>#DIV/0!</v>
      </c>
      <c r="K53" s="205">
        <f t="shared" si="19"/>
        <v>-5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8" t="s">
        <v>113</v>
      </c>
      <c r="B54" s="14">
        <f>SUM(B42:B53)</f>
        <v>250</v>
      </c>
      <c r="C54" s="14">
        <f>SUM(C42:C53)</f>
        <v>154</v>
      </c>
      <c r="D54" s="14">
        <f>SUM(D42:D53)</f>
        <v>130</v>
      </c>
      <c r="E54" s="205">
        <f t="shared" si="16"/>
        <v>-48</v>
      </c>
      <c r="F54" s="205">
        <f t="shared" si="17"/>
        <v>-15.584415584415584</v>
      </c>
      <c r="G54" s="14">
        <f>SUM(G42:G53)</f>
        <v>0</v>
      </c>
      <c r="H54" s="14">
        <f>SUM(H42:H53)</f>
        <v>76</v>
      </c>
      <c r="I54" s="14">
        <f>SUM(I42:I53)</f>
        <v>280</v>
      </c>
      <c r="J54" s="205" t="e">
        <f t="shared" si="18"/>
        <v>#DIV/0!</v>
      </c>
      <c r="K54" s="205">
        <f t="shared" si="19"/>
        <v>268.42105263157896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5" customFormat="1" x14ac:dyDescent="0.25">
      <c r="B57" s="206">
        <f>+B54+B36+B18</f>
        <v>1699</v>
      </c>
      <c r="C57" s="206">
        <f t="shared" ref="C57:S57" si="20">+C54+C36+C18</f>
        <v>1126</v>
      </c>
      <c r="D57" s="206">
        <f t="shared" si="20"/>
        <v>1393</v>
      </c>
      <c r="E57" s="206"/>
      <c r="F57" s="206"/>
      <c r="G57" s="206">
        <f t="shared" si="20"/>
        <v>6966</v>
      </c>
      <c r="H57" s="206">
        <f t="shared" si="20"/>
        <v>5013</v>
      </c>
      <c r="I57" s="206">
        <f t="shared" si="20"/>
        <v>4288</v>
      </c>
      <c r="J57" s="206"/>
      <c r="K57" s="206"/>
      <c r="L57" s="206">
        <f t="shared" si="20"/>
        <v>2275</v>
      </c>
      <c r="M57" s="206">
        <f t="shared" si="20"/>
        <v>1366</v>
      </c>
      <c r="N57" s="206">
        <f t="shared" si="20"/>
        <v>1171</v>
      </c>
      <c r="O57" s="206"/>
      <c r="P57" s="206"/>
      <c r="Q57" s="206">
        <f t="shared" si="20"/>
        <v>2654</v>
      </c>
      <c r="R57" s="206">
        <f t="shared" si="20"/>
        <v>1693</v>
      </c>
      <c r="S57" s="206">
        <f t="shared" si="20"/>
        <v>1473</v>
      </c>
      <c r="T57" s="206">
        <f>+T54+T36+T18</f>
        <v>-73.390649870557681</v>
      </c>
      <c r="U57" s="206">
        <f>+U54+U36+U18</f>
        <v>-26.324652064999434</v>
      </c>
    </row>
    <row r="58" spans="1:22" s="165" customFormat="1" x14ac:dyDescent="0.25"/>
    <row r="59" spans="1:22" s="165" customFormat="1" x14ac:dyDescent="0.25"/>
    <row r="60" spans="1:22" s="165" customFormat="1" x14ac:dyDescent="0.25">
      <c r="B60" s="206">
        <f>+B57+G57+L57+Q57</f>
        <v>13594</v>
      </c>
      <c r="C60" s="206">
        <f>+C57+H57+M57+R57</f>
        <v>9198</v>
      </c>
      <c r="D60" s="206">
        <f>+D57+I57+N57+S57</f>
        <v>8325</v>
      </c>
    </row>
    <row r="61" spans="1:22" s="165" customFormat="1" x14ac:dyDescent="0.25"/>
    <row r="62" spans="1:22" s="165" customFormat="1" x14ac:dyDescent="0.25"/>
    <row r="63" spans="1:22" s="165" customFormat="1" x14ac:dyDescent="0.25">
      <c r="B63" s="211">
        <f>+B60+'South Europe'!B60+'East Europe'!B60+'West Europe'!B60</f>
        <v>535555</v>
      </c>
      <c r="C63" s="211">
        <f>+C60+'South Europe'!C60+'East Europe'!C60+'West Europe'!C60</f>
        <v>529837</v>
      </c>
      <c r="D63" s="211">
        <f>+D60+'South Europe'!D60+'East Europe'!D60+'West Europe'!D60</f>
        <v>448809</v>
      </c>
    </row>
    <row r="64" spans="1:22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December 2017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90" t="s">
        <v>101</v>
      </c>
      <c r="B4" s="305" t="s">
        <v>25</v>
      </c>
      <c r="C4" s="305"/>
      <c r="D4" s="306"/>
      <c r="E4" s="77" t="s">
        <v>147</v>
      </c>
      <c r="F4" s="77" t="s">
        <v>147</v>
      </c>
      <c r="G4" s="305" t="s">
        <v>28</v>
      </c>
      <c r="H4" s="305"/>
      <c r="I4" s="306"/>
      <c r="J4" s="77" t="s">
        <v>147</v>
      </c>
      <c r="K4" s="77" t="s">
        <v>147</v>
      </c>
      <c r="L4" s="305" t="s">
        <v>39</v>
      </c>
      <c r="M4" s="305"/>
      <c r="N4" s="306"/>
      <c r="O4" s="77" t="s">
        <v>147</v>
      </c>
      <c r="P4" s="77" t="s">
        <v>147</v>
      </c>
      <c r="Q4" s="305" t="s">
        <v>43</v>
      </c>
      <c r="R4" s="305"/>
      <c r="S4" s="306"/>
      <c r="T4" s="77" t="s">
        <v>147</v>
      </c>
      <c r="U4" s="77" t="s">
        <v>147</v>
      </c>
    </row>
    <row r="5" spans="1:21" ht="20.399999999999999" x14ac:dyDescent="0.55000000000000004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 x14ac:dyDescent="0.6">
      <c r="A6" s="47" t="s">
        <v>102</v>
      </c>
      <c r="B6" s="13">
        <f>+'International Tourist M.'!F83</f>
        <v>1520</v>
      </c>
      <c r="C6" s="13">
        <f>+'International Tourist M.'!G83</f>
        <v>1533</v>
      </c>
      <c r="D6" s="13">
        <f>+'International Tourist M.'!H83</f>
        <v>1773</v>
      </c>
      <c r="E6" s="205">
        <f t="shared" ref="E6:E18" si="0">(D6-B6)/B6*100</f>
        <v>16.644736842105264</v>
      </c>
      <c r="F6" s="205">
        <f t="shared" ref="F6:F18" si="1">(D6-C6)/C6*100</f>
        <v>15.655577299412915</v>
      </c>
      <c r="G6" s="13">
        <f>+'International Tourist M.'!AD159</f>
        <v>1089</v>
      </c>
      <c r="H6" s="13">
        <f>+'International Tourist M.'!AE159</f>
        <v>967</v>
      </c>
      <c r="I6" s="13">
        <f>+'International Tourist M.'!AF159</f>
        <v>1853</v>
      </c>
      <c r="J6" s="205">
        <f>(I6-G6)/G6*100</f>
        <v>70.156106519742877</v>
      </c>
      <c r="K6" s="205">
        <f>(I6-H6)/H6*100</f>
        <v>91.623578076525334</v>
      </c>
      <c r="L6" s="13">
        <f>+'International Tourist M.'!C64</f>
        <v>34</v>
      </c>
      <c r="M6" s="13">
        <f>+'International Tourist M.'!D64</f>
        <v>9</v>
      </c>
      <c r="N6" s="13">
        <f>+'International Tourist M.'!E64</f>
        <v>3</v>
      </c>
      <c r="O6" s="205">
        <f>(N6-L6)/L6*100</f>
        <v>-91.17647058823529</v>
      </c>
      <c r="P6" s="205">
        <f>(N6-M6)/M6*100</f>
        <v>-66.666666666666657</v>
      </c>
      <c r="Q6" s="13">
        <f>+'International Tourist M.'!C45</f>
        <v>640</v>
      </c>
      <c r="R6" s="13">
        <f>+'International Tourist M.'!D45</f>
        <v>100</v>
      </c>
      <c r="S6" s="13">
        <f>+'International Tourist M.'!E45</f>
        <v>90</v>
      </c>
      <c r="T6" s="205">
        <f>(S6-Q6)/Q6*100</f>
        <v>-85.9375</v>
      </c>
      <c r="U6" s="205">
        <f>(S6-R6)/R6*100</f>
        <v>-10</v>
      </c>
    </row>
    <row r="7" spans="1:21" ht="21" x14ac:dyDescent="0.6">
      <c r="A7" s="48" t="s">
        <v>103</v>
      </c>
      <c r="B7" s="13">
        <f>+'International Tourist M.'!F84</f>
        <v>1395</v>
      </c>
      <c r="C7" s="13">
        <f>+'International Tourist M.'!G84</f>
        <v>1604</v>
      </c>
      <c r="D7" s="13">
        <f>+'International Tourist M.'!H84</f>
        <v>1733</v>
      </c>
      <c r="E7" s="205">
        <f t="shared" si="0"/>
        <v>24.229390681003586</v>
      </c>
      <c r="F7" s="205">
        <f t="shared" si="1"/>
        <v>8.0423940149625928</v>
      </c>
      <c r="G7" s="13">
        <f>+'International Tourist M.'!AD160</f>
        <v>1190</v>
      </c>
      <c r="H7" s="13">
        <f>+'International Tourist M.'!AE160</f>
        <v>1467</v>
      </c>
      <c r="I7" s="13">
        <f>+'International Tourist M.'!AF160</f>
        <v>1617</v>
      </c>
      <c r="J7" s="205">
        <f>(I7-G7)/G7*100</f>
        <v>35.882352941176471</v>
      </c>
      <c r="K7" s="205">
        <f>(I7-H7)/H7*100</f>
        <v>10.224948875255624</v>
      </c>
      <c r="L7" s="13">
        <f>+'International Tourist M.'!C65</f>
        <v>14</v>
      </c>
      <c r="M7" s="13">
        <f>+'International Tourist M.'!D65</f>
        <v>39</v>
      </c>
      <c r="N7" s="13">
        <f>+'International Tourist M.'!E65</f>
        <v>30</v>
      </c>
      <c r="O7" s="205">
        <f>(N7-L7)/L7*100</f>
        <v>114.28571428571428</v>
      </c>
      <c r="P7" s="205">
        <f>(N7-M7)/M7*100</f>
        <v>-23.076923076923077</v>
      </c>
      <c r="Q7" s="13">
        <f>+'International Tourist M.'!C46</f>
        <v>211</v>
      </c>
      <c r="R7" s="13">
        <f>+'International Tourist M.'!D46</f>
        <v>117</v>
      </c>
      <c r="S7" s="13">
        <f>+'International Tourist M.'!E46</f>
        <v>50</v>
      </c>
      <c r="T7" s="205">
        <f>(S7-Q7)/Q7*100</f>
        <v>-76.30331753554502</v>
      </c>
      <c r="U7" s="205">
        <f>(S7-R7)/R7*100</f>
        <v>-57.26495726495726</v>
      </c>
    </row>
    <row r="8" spans="1:21" ht="21" x14ac:dyDescent="0.6">
      <c r="A8" s="48" t="s">
        <v>104</v>
      </c>
      <c r="B8" s="13">
        <f>+'International Tourist M.'!F85</f>
        <v>1129</v>
      </c>
      <c r="C8" s="13">
        <f>+'International Tourist M.'!G85</f>
        <v>1269</v>
      </c>
      <c r="D8" s="13">
        <f>+'International Tourist M.'!H85</f>
        <v>998</v>
      </c>
      <c r="E8" s="205">
        <f t="shared" si="0"/>
        <v>-11.603188662533215</v>
      </c>
      <c r="F8" s="205">
        <f t="shared" si="1"/>
        <v>-21.355397951142631</v>
      </c>
      <c r="G8" s="13">
        <f>+'International Tourist M.'!AD161</f>
        <v>1444</v>
      </c>
      <c r="H8" s="13">
        <f>+'International Tourist M.'!AE161</f>
        <v>937</v>
      </c>
      <c r="I8" s="13">
        <f>+'International Tourist M.'!AF161</f>
        <v>1513</v>
      </c>
      <c r="J8" s="205">
        <f t="shared" ref="J8:J17" si="2">(I8-G8)/G8*100</f>
        <v>4.7783933518005544</v>
      </c>
      <c r="K8" s="205">
        <f t="shared" ref="K8:K17" si="3">(I8-H8)/H8*100</f>
        <v>61.472785485592318</v>
      </c>
      <c r="L8" s="13">
        <f>+'International Tourist M.'!C66</f>
        <v>20</v>
      </c>
      <c r="M8" s="13">
        <f>+'International Tourist M.'!D66</f>
        <v>0</v>
      </c>
      <c r="N8" s="13">
        <f>+'International Tourist M.'!E66</f>
        <v>37</v>
      </c>
      <c r="O8" s="205">
        <f t="shared" ref="O8:O17" si="4">(N8-L8)/L8*100</f>
        <v>85</v>
      </c>
      <c r="P8" s="205" t="e">
        <f t="shared" ref="P8:P17" si="5">(N8-M8)/M8*100</f>
        <v>#DIV/0!</v>
      </c>
      <c r="Q8" s="13">
        <f>+'International Tourist M.'!C47</f>
        <v>144</v>
      </c>
      <c r="R8" s="13">
        <f>+'International Tourist M.'!D47</f>
        <v>52</v>
      </c>
      <c r="S8" s="13">
        <f>+'International Tourist M.'!E47</f>
        <v>22</v>
      </c>
      <c r="T8" s="205">
        <f t="shared" ref="T8:T17" si="6">(S8-Q8)/Q8*100</f>
        <v>-84.722222222222214</v>
      </c>
      <c r="U8" s="205">
        <f t="shared" ref="U8:U17" si="7">(S8-R8)/R8*100</f>
        <v>-57.692307692307686</v>
      </c>
    </row>
    <row r="9" spans="1:21" ht="21" x14ac:dyDescent="0.6">
      <c r="A9" s="48" t="s">
        <v>105</v>
      </c>
      <c r="B9" s="13">
        <f>+'International Tourist M.'!F86</f>
        <v>835</v>
      </c>
      <c r="C9" s="13">
        <f>+'International Tourist M.'!G86</f>
        <v>529</v>
      </c>
      <c r="D9" s="13">
        <f>+'International Tourist M.'!H86</f>
        <v>550</v>
      </c>
      <c r="E9" s="205">
        <f t="shared" si="0"/>
        <v>-34.131736526946113</v>
      </c>
      <c r="F9" s="205">
        <f t="shared" si="1"/>
        <v>3.9697542533081283</v>
      </c>
      <c r="G9" s="13">
        <f>+'International Tourist M.'!AD162</f>
        <v>534</v>
      </c>
      <c r="H9" s="13">
        <f>+'International Tourist M.'!AE162</f>
        <v>769</v>
      </c>
      <c r="I9" s="13">
        <f>+'International Tourist M.'!AF162</f>
        <v>700</v>
      </c>
      <c r="J9" s="205">
        <f t="shared" si="2"/>
        <v>31.086142322097377</v>
      </c>
      <c r="K9" s="205">
        <f t="shared" si="3"/>
        <v>-8.9726918075422635</v>
      </c>
      <c r="L9" s="13">
        <f>+'International Tourist M.'!C67</f>
        <v>0</v>
      </c>
      <c r="M9" s="13">
        <f>+'International Tourist M.'!D67</f>
        <v>4</v>
      </c>
      <c r="N9" s="13">
        <f>+'International Tourist M.'!E67</f>
        <v>3</v>
      </c>
      <c r="O9" s="205" t="e">
        <f t="shared" si="4"/>
        <v>#DIV/0!</v>
      </c>
      <c r="P9" s="205">
        <f t="shared" si="5"/>
        <v>-25</v>
      </c>
      <c r="Q9" s="13">
        <f>+'International Tourist M.'!C48</f>
        <v>26</v>
      </c>
      <c r="R9" s="13">
        <f>+'International Tourist M.'!D48</f>
        <v>29</v>
      </c>
      <c r="S9" s="13">
        <f>+'International Tourist M.'!E48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8" t="s">
        <v>106</v>
      </c>
      <c r="B10" s="13">
        <f>+'International Tourist M.'!F87</f>
        <v>520</v>
      </c>
      <c r="C10" s="13">
        <f>+'International Tourist M.'!G87</f>
        <v>559</v>
      </c>
      <c r="D10" s="13">
        <f>+'International Tourist M.'!H87</f>
        <v>668</v>
      </c>
      <c r="E10" s="205">
        <f t="shared" si="0"/>
        <v>28.46153846153846</v>
      </c>
      <c r="F10" s="205">
        <f t="shared" si="1"/>
        <v>19.499105545617173</v>
      </c>
      <c r="G10" s="13">
        <f>+'International Tourist M.'!AD163</f>
        <v>864</v>
      </c>
      <c r="H10" s="13">
        <f>+'International Tourist M.'!AE163</f>
        <v>723</v>
      </c>
      <c r="I10" s="13">
        <f>+'International Tourist M.'!AF163</f>
        <v>784</v>
      </c>
      <c r="J10" s="205">
        <f t="shared" si="2"/>
        <v>-9.2592592592592595</v>
      </c>
      <c r="K10" s="205">
        <f t="shared" si="3"/>
        <v>8.4370677731673585</v>
      </c>
      <c r="L10" s="13">
        <f>+'International Tourist M.'!C68</f>
        <v>1</v>
      </c>
      <c r="M10" s="13">
        <f>+'International Tourist M.'!D68</f>
        <v>7</v>
      </c>
      <c r="N10" s="13">
        <f>+'International Tourist M.'!E68</f>
        <v>2</v>
      </c>
      <c r="O10" s="205">
        <f t="shared" si="4"/>
        <v>100</v>
      </c>
      <c r="P10" s="205">
        <f t="shared" si="5"/>
        <v>-71.428571428571431</v>
      </c>
      <c r="Q10" s="13">
        <f>+'International Tourist M.'!C49</f>
        <v>0</v>
      </c>
      <c r="R10" s="13">
        <f>+'International Tourist M.'!D49</f>
        <v>0</v>
      </c>
      <c r="S10" s="13">
        <f>+'International Tourist M.'!E49</f>
        <v>11</v>
      </c>
      <c r="T10" s="205" t="e">
        <f t="shared" si="6"/>
        <v>#DIV/0!</v>
      </c>
      <c r="U10" s="205" t="e">
        <f t="shared" si="7"/>
        <v>#DIV/0!</v>
      </c>
    </row>
    <row r="11" spans="1:21" ht="21" x14ac:dyDescent="0.6">
      <c r="A11" s="48" t="s">
        <v>107</v>
      </c>
      <c r="B11" s="13">
        <f>+'International Tourist M.'!F88</f>
        <v>1193</v>
      </c>
      <c r="C11" s="13">
        <f>+'International Tourist M.'!G88</f>
        <v>1202</v>
      </c>
      <c r="D11" s="13">
        <f>+'International Tourist M.'!H88</f>
        <v>981</v>
      </c>
      <c r="E11" s="205">
        <f t="shared" si="0"/>
        <v>-17.770326906957251</v>
      </c>
      <c r="F11" s="205">
        <f t="shared" si="1"/>
        <v>-18.386023294509151</v>
      </c>
      <c r="G11" s="13">
        <f>+'International Tourist M.'!AD164</f>
        <v>247</v>
      </c>
      <c r="H11" s="13">
        <f>+'International Tourist M.'!AE164</f>
        <v>288</v>
      </c>
      <c r="I11" s="13">
        <f>+'International Tourist M.'!AF164</f>
        <v>602</v>
      </c>
      <c r="J11" s="205">
        <f t="shared" si="2"/>
        <v>143.7246963562753</v>
      </c>
      <c r="K11" s="205">
        <f t="shared" si="3"/>
        <v>109.02777777777777</v>
      </c>
      <c r="L11" s="13">
        <f>+'International Tourist M.'!C69</f>
        <v>8</v>
      </c>
      <c r="M11" s="13">
        <f>+'International Tourist M.'!D69</f>
        <v>10</v>
      </c>
      <c r="N11" s="13">
        <f>+'International Tourist M.'!E69</f>
        <v>2</v>
      </c>
      <c r="O11" s="205">
        <f t="shared" si="4"/>
        <v>-75</v>
      </c>
      <c r="P11" s="205">
        <f t="shared" si="5"/>
        <v>-80</v>
      </c>
      <c r="Q11" s="13">
        <f>+'International Tourist M.'!C50</f>
        <v>0</v>
      </c>
      <c r="R11" s="13">
        <f>+'International Tourist M.'!D50</f>
        <v>0</v>
      </c>
      <c r="S11" s="13">
        <f>+'International Tourist M.'!E50</f>
        <v>1</v>
      </c>
      <c r="T11" s="205" t="e">
        <f t="shared" si="6"/>
        <v>#DIV/0!</v>
      </c>
      <c r="U11" s="205" t="e">
        <f t="shared" si="7"/>
        <v>#DIV/0!</v>
      </c>
    </row>
    <row r="12" spans="1:21" ht="21" x14ac:dyDescent="0.6">
      <c r="A12" s="48" t="s">
        <v>108</v>
      </c>
      <c r="B12" s="13">
        <f>+'International Tourist M.'!F89</f>
        <v>1685</v>
      </c>
      <c r="C12" s="13">
        <f>+'International Tourist M.'!G89</f>
        <v>1576</v>
      </c>
      <c r="D12" s="13">
        <f>+'International Tourist M.'!H89</f>
        <v>1738</v>
      </c>
      <c r="E12" s="205">
        <f t="shared" si="0"/>
        <v>3.1454005934718103</v>
      </c>
      <c r="F12" s="205">
        <f t="shared" si="1"/>
        <v>10.279187817258883</v>
      </c>
      <c r="G12" s="13">
        <f>+'International Tourist M.'!AD165</f>
        <v>412</v>
      </c>
      <c r="H12" s="13">
        <f>+'International Tourist M.'!AE165</f>
        <v>758</v>
      </c>
      <c r="I12" s="13">
        <f>+'International Tourist M.'!AF165</f>
        <v>659</v>
      </c>
      <c r="J12" s="205">
        <f t="shared" si="2"/>
        <v>59.95145631067961</v>
      </c>
      <c r="K12" s="205">
        <f t="shared" si="3"/>
        <v>-13.060686015831136</v>
      </c>
      <c r="L12" s="13">
        <f>+'International Tourist M.'!C70</f>
        <v>2</v>
      </c>
      <c r="M12" s="13">
        <f>+'International Tourist M.'!D70</f>
        <v>13</v>
      </c>
      <c r="N12" s="13">
        <f>+'International Tourist M.'!E70</f>
        <v>28</v>
      </c>
      <c r="O12" s="205">
        <f t="shared" si="4"/>
        <v>1300</v>
      </c>
      <c r="P12" s="205">
        <f t="shared" si="5"/>
        <v>115.38461538461537</v>
      </c>
      <c r="Q12" s="13">
        <f>+'International Tourist M.'!C51</f>
        <v>0</v>
      </c>
      <c r="R12" s="13">
        <f>+'International Tourist M.'!D51</f>
        <v>40</v>
      </c>
      <c r="S12" s="13">
        <f>+'International Tourist M.'!E51</f>
        <v>6</v>
      </c>
      <c r="T12" s="205" t="e">
        <f t="shared" si="6"/>
        <v>#DIV/0!</v>
      </c>
      <c r="U12" s="205">
        <f t="shared" si="7"/>
        <v>-85</v>
      </c>
    </row>
    <row r="13" spans="1:21" ht="21" x14ac:dyDescent="0.6">
      <c r="A13" s="48" t="s">
        <v>109</v>
      </c>
      <c r="B13" s="13">
        <f>+'International Tourist M.'!F90</f>
        <v>2990</v>
      </c>
      <c r="C13" s="13">
        <f>+'International Tourist M.'!G90</f>
        <v>3366</v>
      </c>
      <c r="D13" s="13">
        <f>+'International Tourist M.'!H90</f>
        <v>3766</v>
      </c>
      <c r="E13" s="205">
        <f t="shared" si="0"/>
        <v>25.953177257525084</v>
      </c>
      <c r="F13" s="205">
        <f t="shared" si="1"/>
        <v>11.883541295306001</v>
      </c>
      <c r="G13" s="13">
        <f>+'International Tourist M.'!AD166</f>
        <v>502</v>
      </c>
      <c r="H13" s="13">
        <f>+'International Tourist M.'!AE166</f>
        <v>662</v>
      </c>
      <c r="I13" s="13">
        <f>+'International Tourist M.'!AF166</f>
        <v>976</v>
      </c>
      <c r="J13" s="205">
        <f t="shared" si="2"/>
        <v>94.422310756972109</v>
      </c>
      <c r="K13" s="205">
        <f t="shared" si="3"/>
        <v>47.432024169184288</v>
      </c>
      <c r="L13" s="13">
        <f>+'International Tourist M.'!C71</f>
        <v>2</v>
      </c>
      <c r="M13" s="13">
        <f>+'International Tourist M.'!D71</f>
        <v>16</v>
      </c>
      <c r="N13" s="13">
        <f>+'International Tourist M.'!E71</f>
        <v>88</v>
      </c>
      <c r="O13" s="205">
        <f t="shared" si="4"/>
        <v>4300</v>
      </c>
      <c r="P13" s="205">
        <f t="shared" si="5"/>
        <v>450</v>
      </c>
      <c r="Q13" s="13">
        <f>+'International Tourist M.'!C52</f>
        <v>0</v>
      </c>
      <c r="R13" s="13">
        <f>+'International Tourist M.'!D52</f>
        <v>8</v>
      </c>
      <c r="S13" s="13">
        <f>+'International Tourist M.'!E52</f>
        <v>6</v>
      </c>
      <c r="T13" s="205" t="e">
        <f t="shared" si="6"/>
        <v>#DIV/0!</v>
      </c>
      <c r="U13" s="205">
        <f t="shared" si="7"/>
        <v>-25</v>
      </c>
    </row>
    <row r="14" spans="1:21" ht="21" x14ac:dyDescent="0.6">
      <c r="A14" s="48" t="s">
        <v>125</v>
      </c>
      <c r="B14" s="13">
        <f>+'International Tourist M.'!F91</f>
        <v>1589</v>
      </c>
      <c r="C14" s="13">
        <f>+'International Tourist M.'!G91</f>
        <v>1750</v>
      </c>
      <c r="D14" s="13">
        <f>+'International Tourist M.'!H91</f>
        <v>1508</v>
      </c>
      <c r="E14" s="205">
        <f t="shared" si="0"/>
        <v>-5.0975456261799872</v>
      </c>
      <c r="F14" s="205">
        <f t="shared" si="1"/>
        <v>-13.828571428571429</v>
      </c>
      <c r="G14" s="13">
        <f>+'International Tourist M.'!AD167</f>
        <v>495</v>
      </c>
      <c r="H14" s="13">
        <f>+'International Tourist M.'!AE167</f>
        <v>1037</v>
      </c>
      <c r="I14" s="13">
        <f>+'International Tourist M.'!AF167</f>
        <v>827</v>
      </c>
      <c r="J14" s="205">
        <f t="shared" si="2"/>
        <v>67.070707070707073</v>
      </c>
      <c r="K14" s="205">
        <f t="shared" si="3"/>
        <v>-20.250723240115718</v>
      </c>
      <c r="L14" s="13">
        <f>+'International Tourist M.'!C72</f>
        <v>0</v>
      </c>
      <c r="M14" s="13">
        <f>+'International Tourist M.'!D72</f>
        <v>18</v>
      </c>
      <c r="N14" s="13">
        <f>+'International Tourist M.'!E72</f>
        <v>14</v>
      </c>
      <c r="O14" s="205" t="e">
        <f t="shared" si="4"/>
        <v>#DIV/0!</v>
      </c>
      <c r="P14" s="205">
        <f t="shared" si="5"/>
        <v>-22.222222222222221</v>
      </c>
      <c r="Q14" s="13">
        <f>+'International Tourist M.'!C53</f>
        <v>16</v>
      </c>
      <c r="R14" s="13">
        <f>+'International Tourist M.'!D53</f>
        <v>21</v>
      </c>
      <c r="S14" s="13">
        <f>+'International Tourist M.'!E53</f>
        <v>8</v>
      </c>
      <c r="T14" s="205">
        <f t="shared" si="6"/>
        <v>-50</v>
      </c>
      <c r="U14" s="205">
        <f t="shared" si="7"/>
        <v>-61.904761904761905</v>
      </c>
    </row>
    <row r="15" spans="1:21" ht="21" x14ac:dyDescent="0.6">
      <c r="A15" s="48" t="s">
        <v>110</v>
      </c>
      <c r="B15" s="13">
        <f>+'International Tourist M.'!F92</f>
        <v>933</v>
      </c>
      <c r="C15" s="13">
        <f>+'International Tourist M.'!G92</f>
        <v>1246</v>
      </c>
      <c r="D15" s="13">
        <f>+'International Tourist M.'!H92</f>
        <v>1362</v>
      </c>
      <c r="E15" s="205">
        <f t="shared" si="0"/>
        <v>45.980707395498392</v>
      </c>
      <c r="F15" s="205">
        <f t="shared" si="1"/>
        <v>9.3097913322632433</v>
      </c>
      <c r="G15" s="13">
        <f>+'International Tourist M.'!AD168</f>
        <v>484</v>
      </c>
      <c r="H15" s="13">
        <f>+'International Tourist M.'!AE168</f>
        <v>771</v>
      </c>
      <c r="I15" s="13">
        <f>+'International Tourist M.'!AF168</f>
        <v>1317</v>
      </c>
      <c r="J15" s="205">
        <f t="shared" si="2"/>
        <v>172.10743801652893</v>
      </c>
      <c r="K15" s="205">
        <f t="shared" si="3"/>
        <v>70.817120622568098</v>
      </c>
      <c r="L15" s="13">
        <f>+'International Tourist M.'!C73</f>
        <v>23</v>
      </c>
      <c r="M15" s="13">
        <f>+'International Tourist M.'!D73</f>
        <v>2</v>
      </c>
      <c r="N15" s="13">
        <f>+'International Tourist M.'!E73</f>
        <v>4</v>
      </c>
      <c r="O15" s="205">
        <f t="shared" si="4"/>
        <v>-82.608695652173907</v>
      </c>
      <c r="P15" s="205">
        <f t="shared" si="5"/>
        <v>100</v>
      </c>
      <c r="Q15" s="13">
        <f>+'International Tourist M.'!C54</f>
        <v>10</v>
      </c>
      <c r="R15" s="13">
        <f>+'International Tourist M.'!D54</f>
        <v>3</v>
      </c>
      <c r="S15" s="13">
        <f>+'International Tourist M.'!E54</f>
        <v>11</v>
      </c>
      <c r="T15" s="205">
        <f t="shared" si="6"/>
        <v>10</v>
      </c>
      <c r="U15" s="205">
        <f t="shared" si="7"/>
        <v>266.66666666666663</v>
      </c>
    </row>
    <row r="16" spans="1:21" ht="21" x14ac:dyDescent="0.6">
      <c r="A16" s="48" t="s">
        <v>111</v>
      </c>
      <c r="B16" s="13">
        <f>+'International Tourist M.'!F93</f>
        <v>1355</v>
      </c>
      <c r="C16" s="13">
        <f>+'International Tourist M.'!G93</f>
        <v>1510</v>
      </c>
      <c r="D16" s="13">
        <f>+'International Tourist M.'!H93</f>
        <v>2114</v>
      </c>
      <c r="E16" s="205">
        <f t="shared" si="0"/>
        <v>56.014760147601471</v>
      </c>
      <c r="F16" s="205">
        <f t="shared" si="1"/>
        <v>40</v>
      </c>
      <c r="G16" s="13">
        <f>+'International Tourist M.'!AD169</f>
        <v>989</v>
      </c>
      <c r="H16" s="13">
        <f>+'International Tourist M.'!AE169</f>
        <v>1157</v>
      </c>
      <c r="I16" s="13">
        <f>+'International Tourist M.'!AF169</f>
        <v>1716</v>
      </c>
      <c r="J16" s="205">
        <f t="shared" si="2"/>
        <v>73.508594539939338</v>
      </c>
      <c r="K16" s="205">
        <f t="shared" si="3"/>
        <v>48.314606741573037</v>
      </c>
      <c r="L16" s="13">
        <f>+'International Tourist M.'!C74</f>
        <v>37</v>
      </c>
      <c r="M16" s="13">
        <f>+'International Tourist M.'!D74</f>
        <v>36</v>
      </c>
      <c r="N16" s="13">
        <f>+'International Tourist M.'!E74</f>
        <v>47</v>
      </c>
      <c r="O16" s="205">
        <f t="shared" si="4"/>
        <v>27.027027027027028</v>
      </c>
      <c r="P16" s="205">
        <f t="shared" si="5"/>
        <v>30.555555555555557</v>
      </c>
      <c r="Q16" s="13">
        <f>+'International Tourist M.'!C55</f>
        <v>37</v>
      </c>
      <c r="R16" s="13">
        <f>+'International Tourist M.'!D55</f>
        <v>50</v>
      </c>
      <c r="S16" s="13">
        <f>+'International Tourist M.'!E55</f>
        <v>36</v>
      </c>
      <c r="T16" s="205">
        <f t="shared" si="6"/>
        <v>-2.7027027027027026</v>
      </c>
      <c r="U16" s="205">
        <f t="shared" si="7"/>
        <v>-28.000000000000004</v>
      </c>
    </row>
    <row r="17" spans="1:21" ht="21" x14ac:dyDescent="0.6">
      <c r="A17" s="48" t="s">
        <v>112</v>
      </c>
      <c r="B17" s="13">
        <f>+'International Tourist M.'!F94</f>
        <v>1591</v>
      </c>
      <c r="C17" s="13">
        <f>+'International Tourist M.'!G94</f>
        <v>1835</v>
      </c>
      <c r="D17" s="13">
        <f>+'International Tourist M.'!H94</f>
        <v>307</v>
      </c>
      <c r="E17" s="205">
        <f t="shared" si="0"/>
        <v>-80.70395977372722</v>
      </c>
      <c r="F17" s="205">
        <f t="shared" si="1"/>
        <v>-83.269754768392374</v>
      </c>
      <c r="G17" s="13">
        <f>+'International Tourist M.'!AD170</f>
        <v>353</v>
      </c>
      <c r="H17" s="13">
        <f>+'International Tourist M.'!AE170</f>
        <v>624</v>
      </c>
      <c r="I17" s="13">
        <f>+'International Tourist M.'!AF170</f>
        <v>666</v>
      </c>
      <c r="J17" s="205">
        <f t="shared" si="2"/>
        <v>88.668555240793197</v>
      </c>
      <c r="K17" s="205">
        <f t="shared" si="3"/>
        <v>6.7307692307692308</v>
      </c>
      <c r="L17" s="13">
        <f>+'International Tourist M.'!C75</f>
        <v>6</v>
      </c>
      <c r="M17" s="13">
        <f>+'International Tourist M.'!D75</f>
        <v>11</v>
      </c>
      <c r="N17" s="13">
        <f>+'International Tourist M.'!E75</f>
        <v>6</v>
      </c>
      <c r="O17" s="205">
        <f t="shared" si="4"/>
        <v>0</v>
      </c>
      <c r="P17" s="205">
        <f t="shared" si="5"/>
        <v>-45.454545454545453</v>
      </c>
      <c r="Q17" s="13">
        <f>+'International Tourist M.'!C56</f>
        <v>59</v>
      </c>
      <c r="R17" s="13">
        <f>+'International Tourist M.'!D56</f>
        <v>36</v>
      </c>
      <c r="S17" s="13">
        <f>+'International Tourist M.'!E56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16735</v>
      </c>
      <c r="C18" s="14">
        <f t="shared" si="8"/>
        <v>17979</v>
      </c>
      <c r="D18" s="14">
        <f t="shared" si="8"/>
        <v>17498</v>
      </c>
      <c r="E18" s="205">
        <f t="shared" si="0"/>
        <v>4.5593068419480129</v>
      </c>
      <c r="F18" s="205">
        <f t="shared" si="1"/>
        <v>-2.6753434562545189</v>
      </c>
      <c r="G18" s="14">
        <f t="shared" si="8"/>
        <v>8603</v>
      </c>
      <c r="H18" s="14">
        <f t="shared" si="8"/>
        <v>10160</v>
      </c>
      <c r="I18" s="14">
        <f t="shared" si="8"/>
        <v>13230</v>
      </c>
      <c r="J18" s="205">
        <f>(I18-G18)/G18*100</f>
        <v>53.783563873067529</v>
      </c>
      <c r="K18" s="205">
        <f>(I18-H18)/H18*100</f>
        <v>30.216535433070867</v>
      </c>
      <c r="L18" s="14">
        <f t="shared" si="8"/>
        <v>147</v>
      </c>
      <c r="M18" s="14">
        <f t="shared" si="8"/>
        <v>165</v>
      </c>
      <c r="N18" s="14">
        <f t="shared" si="8"/>
        <v>264</v>
      </c>
      <c r="O18" s="205">
        <f>(N18-L18)/L18*100</f>
        <v>79.591836734693871</v>
      </c>
      <c r="P18" s="205">
        <f>(N18-M18)/M18*100</f>
        <v>60</v>
      </c>
      <c r="Q18" s="14">
        <f t="shared" si="8"/>
        <v>1143</v>
      </c>
      <c r="R18" s="14">
        <f t="shared" si="8"/>
        <v>456</v>
      </c>
      <c r="S18" s="14">
        <f t="shared" si="8"/>
        <v>241</v>
      </c>
      <c r="T18" s="205">
        <f>(S18-Q18)/Q18*100</f>
        <v>-78.915135608048985</v>
      </c>
      <c r="U18" s="205">
        <f>(S18-R18)/R18*100</f>
        <v>-47.149122807017548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90" t="s">
        <v>101</v>
      </c>
      <c r="B22" s="305" t="s">
        <v>54</v>
      </c>
      <c r="C22" s="305"/>
      <c r="D22" s="306"/>
      <c r="E22" s="77" t="s">
        <v>147</v>
      </c>
      <c r="F22" s="77" t="s">
        <v>147</v>
      </c>
      <c r="G22" s="305" t="s">
        <v>87</v>
      </c>
      <c r="H22" s="305"/>
      <c r="I22" s="306"/>
      <c r="J22" s="77" t="s">
        <v>147</v>
      </c>
      <c r="K22" s="77" t="s">
        <v>147</v>
      </c>
      <c r="L22" s="305" t="s">
        <v>88</v>
      </c>
      <c r="M22" s="305"/>
      <c r="N22" s="306"/>
      <c r="O22" s="77" t="s">
        <v>147</v>
      </c>
      <c r="P22" s="77" t="s">
        <v>147</v>
      </c>
      <c r="Q22" s="305" t="s">
        <v>89</v>
      </c>
      <c r="R22" s="305"/>
      <c r="S22" s="306"/>
      <c r="T22" s="77" t="s">
        <v>147</v>
      </c>
      <c r="U22" s="77" t="s">
        <v>147</v>
      </c>
    </row>
    <row r="23" spans="1:21" ht="20.399999999999999" x14ac:dyDescent="0.55000000000000004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 x14ac:dyDescent="0.6">
      <c r="A24" s="47" t="s">
        <v>102</v>
      </c>
      <c r="B24" s="13">
        <f>+'International Tourist M.'!L140</f>
        <v>63</v>
      </c>
      <c r="C24" s="13">
        <f>+'International Tourist M.'!M140</f>
        <v>65</v>
      </c>
      <c r="D24" s="13">
        <f>+'International Tourist M.'!N140</f>
        <v>64</v>
      </c>
      <c r="E24" s="205">
        <f>(D24-B24)/B24*100</f>
        <v>1.5873015873015872</v>
      </c>
      <c r="F24" s="205">
        <f>(D24-C24)/C24*100</f>
        <v>-1.5384615384615385</v>
      </c>
      <c r="G24" s="13">
        <f>+'International Tourist M.'!O102</f>
        <v>0</v>
      </c>
      <c r="H24" s="13">
        <f>+'International Tourist M.'!P102</f>
        <v>0</v>
      </c>
      <c r="I24" s="13">
        <f>+'International Tourist M.'!Q102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8" t="s">
        <v>103</v>
      </c>
      <c r="B25" s="13">
        <f>+'International Tourist M.'!L141</f>
        <v>65</v>
      </c>
      <c r="C25" s="13">
        <f>+'International Tourist M.'!M141</f>
        <v>108</v>
      </c>
      <c r="D25" s="13">
        <f>+'International Tourist M.'!N141</f>
        <v>120</v>
      </c>
      <c r="E25" s="205">
        <f>(D25-B25)/B25*100</f>
        <v>84.615384615384613</v>
      </c>
      <c r="F25" s="205">
        <f>(D25-C25)/C25*100</f>
        <v>11.111111111111111</v>
      </c>
      <c r="G25" s="13">
        <f>+'International Tourist M.'!O103</f>
        <v>0</v>
      </c>
      <c r="H25" s="13">
        <f>+'International Tourist M.'!P103</f>
        <v>4</v>
      </c>
      <c r="I25" s="13">
        <f>+'International Tourist M.'!Q103</f>
        <v>0</v>
      </c>
      <c r="J25" s="205" t="e">
        <f>(I25-G25)/G25*100</f>
        <v>#DIV/0!</v>
      </c>
      <c r="K25" s="205">
        <f>(I25-H25)/H25*100</f>
        <v>-100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8" t="s">
        <v>104</v>
      </c>
      <c r="B26" s="13">
        <f>+'International Tourist M.'!L142</f>
        <v>62</v>
      </c>
      <c r="C26" s="13">
        <f>+'International Tourist M.'!M142</f>
        <v>229</v>
      </c>
      <c r="D26" s="13">
        <f>+'International Tourist M.'!N142</f>
        <v>107</v>
      </c>
      <c r="E26" s="205">
        <f t="shared" ref="E26:E36" si="9">(D26-B26)/B26*100</f>
        <v>72.58064516129032</v>
      </c>
      <c r="F26" s="205">
        <f t="shared" ref="F26:F36" si="10">(D26-C26)/C26*100</f>
        <v>-53.275109170305676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M.'!L143</f>
        <v>134</v>
      </c>
      <c r="C27" s="13">
        <f>+'International Tourist M.'!M143</f>
        <v>59</v>
      </c>
      <c r="D27" s="13">
        <f>+'International Tourist M.'!N143</f>
        <v>257</v>
      </c>
      <c r="E27" s="205">
        <f t="shared" si="9"/>
        <v>91.791044776119406</v>
      </c>
      <c r="F27" s="205">
        <f t="shared" si="10"/>
        <v>335.59322033898303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8" t="s">
        <v>106</v>
      </c>
      <c r="B28" s="13">
        <f>+'International Tourist M.'!L144</f>
        <v>83</v>
      </c>
      <c r="C28" s="13">
        <f>+'International Tourist M.'!M144</f>
        <v>83</v>
      </c>
      <c r="D28" s="13">
        <f>+'International Tourist M.'!N144</f>
        <v>84</v>
      </c>
      <c r="E28" s="205">
        <f t="shared" si="9"/>
        <v>1.2048192771084338</v>
      </c>
      <c r="F28" s="205">
        <f t="shared" si="10"/>
        <v>1.2048192771084338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8" t="s">
        <v>107</v>
      </c>
      <c r="B29" s="13">
        <f>+'International Tourist M.'!L145</f>
        <v>61</v>
      </c>
      <c r="C29" s="13">
        <f>+'International Tourist M.'!M145</f>
        <v>65</v>
      </c>
      <c r="D29" s="13">
        <f>+'International Tourist M.'!N145</f>
        <v>45</v>
      </c>
      <c r="E29" s="205">
        <f t="shared" si="9"/>
        <v>-26.229508196721312</v>
      </c>
      <c r="F29" s="205">
        <f t="shared" si="10"/>
        <v>-30.76923076923077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8" t="s">
        <v>108</v>
      </c>
      <c r="B30" s="13">
        <f>+'International Tourist M.'!L146</f>
        <v>78</v>
      </c>
      <c r="C30" s="13">
        <f>+'International Tourist M.'!M146</f>
        <v>197</v>
      </c>
      <c r="D30" s="13">
        <f>+'International Tourist M.'!N146</f>
        <v>119</v>
      </c>
      <c r="E30" s="205">
        <f t="shared" si="9"/>
        <v>52.564102564102569</v>
      </c>
      <c r="F30" s="205">
        <f t="shared" si="10"/>
        <v>-39.593908629441628</v>
      </c>
      <c r="G30" s="13">
        <f>+'International Tourist M.'!O108</f>
        <v>0</v>
      </c>
      <c r="H30" s="13">
        <f>+'International Tourist M.'!P108</f>
        <v>0</v>
      </c>
      <c r="I30" s="13">
        <f>+'International Tourist M.'!Q108</f>
        <v>2</v>
      </c>
      <c r="J30" s="205" t="e">
        <f t="shared" si="11"/>
        <v>#DIV/0!</v>
      </c>
      <c r="K30" s="205" t="e">
        <f t="shared" si="12"/>
        <v>#DIV/0!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8" t="s">
        <v>109</v>
      </c>
      <c r="B31" s="13">
        <f>+'International Tourist M.'!L147</f>
        <v>75</v>
      </c>
      <c r="C31" s="13">
        <f>+'International Tourist M.'!M147</f>
        <v>141</v>
      </c>
      <c r="D31" s="13">
        <f>+'International Tourist M.'!N147</f>
        <v>158</v>
      </c>
      <c r="E31" s="205">
        <f t="shared" si="9"/>
        <v>110.66666666666667</v>
      </c>
      <c r="F31" s="205">
        <f t="shared" si="10"/>
        <v>12.056737588652481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8" t="s">
        <v>125</v>
      </c>
      <c r="B32" s="13">
        <f>+'International Tourist M.'!L148</f>
        <v>92</v>
      </c>
      <c r="C32" s="13">
        <f>+'International Tourist M.'!M148</f>
        <v>110</v>
      </c>
      <c r="D32" s="13">
        <f>+'International Tourist M.'!N148</f>
        <v>38</v>
      </c>
      <c r="E32" s="205">
        <f t="shared" si="9"/>
        <v>-58.695652173913047</v>
      </c>
      <c r="F32" s="205">
        <f t="shared" si="10"/>
        <v>-65.454545454545453</v>
      </c>
      <c r="G32" s="13">
        <f>+'International Tourist M.'!O110</f>
        <v>3</v>
      </c>
      <c r="H32" s="13">
        <f>+'International Tourist M.'!P110</f>
        <v>0</v>
      </c>
      <c r="I32" s="13">
        <f>+'International Tourist M.'!Q110</f>
        <v>0</v>
      </c>
      <c r="J32" s="205">
        <f t="shared" si="11"/>
        <v>-100</v>
      </c>
      <c r="K32" s="205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8" t="s">
        <v>110</v>
      </c>
      <c r="B33" s="13">
        <f>+'International Tourist M.'!L149</f>
        <v>82</v>
      </c>
      <c r="C33" s="13">
        <f>+'International Tourist M.'!M149</f>
        <v>134</v>
      </c>
      <c r="D33" s="13">
        <f>+'International Tourist M.'!N149</f>
        <v>169</v>
      </c>
      <c r="E33" s="205">
        <f t="shared" si="9"/>
        <v>106.09756097560977</v>
      </c>
      <c r="F33" s="205">
        <f t="shared" si="10"/>
        <v>26.119402985074625</v>
      </c>
      <c r="G33" s="13">
        <f>+'International Tourist M.'!O111</f>
        <v>0</v>
      </c>
      <c r="H33" s="13">
        <f>+'International Tourist M.'!P111</f>
        <v>0</v>
      </c>
      <c r="I33" s="13">
        <f>+'International Tourist M.'!Q111</f>
        <v>2</v>
      </c>
      <c r="J33" s="205" t="e">
        <f t="shared" si="11"/>
        <v>#DIV/0!</v>
      </c>
      <c r="K33" s="205" t="e">
        <f t="shared" si="12"/>
        <v>#DIV/0!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8" t="s">
        <v>111</v>
      </c>
      <c r="B34" s="13">
        <f>+'International Tourist M.'!L150</f>
        <v>68</v>
      </c>
      <c r="C34" s="13">
        <f>+'International Tourist M.'!M150</f>
        <v>216</v>
      </c>
      <c r="D34" s="13">
        <f>+'International Tourist M.'!N150</f>
        <v>399</v>
      </c>
      <c r="E34" s="205">
        <f t="shared" si="9"/>
        <v>486.76470588235293</v>
      </c>
      <c r="F34" s="205">
        <f t="shared" si="10"/>
        <v>84.722222222222214</v>
      </c>
      <c r="G34" s="13">
        <f>+'International Tourist M.'!O112</f>
        <v>2</v>
      </c>
      <c r="H34" s="13">
        <f>+'International Tourist M.'!P112</f>
        <v>0</v>
      </c>
      <c r="I34" s="13">
        <f>+'International Tourist M.'!Q112</f>
        <v>0</v>
      </c>
      <c r="J34" s="205">
        <f t="shared" si="11"/>
        <v>-100</v>
      </c>
      <c r="K34" s="205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8" t="s">
        <v>112</v>
      </c>
      <c r="B35" s="13">
        <f>+'International Tourist M.'!L151</f>
        <v>26</v>
      </c>
      <c r="C35" s="13">
        <f>+'International Tourist M.'!M151</f>
        <v>60</v>
      </c>
      <c r="D35" s="13">
        <f>+'International Tourist M.'!N151</f>
        <v>21</v>
      </c>
      <c r="E35" s="205">
        <f t="shared" si="9"/>
        <v>-19.230769230769234</v>
      </c>
      <c r="F35" s="205">
        <f t="shared" si="10"/>
        <v>-65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8" t="s">
        <v>113</v>
      </c>
      <c r="B36" s="14">
        <f>SUM(B24:B35)</f>
        <v>889</v>
      </c>
      <c r="C36" s="14">
        <f>SUM(C24:C35)</f>
        <v>1467</v>
      </c>
      <c r="D36" s="14">
        <f>SUM(D24:D35)</f>
        <v>1581</v>
      </c>
      <c r="E36" s="205">
        <f t="shared" si="9"/>
        <v>77.840269966254212</v>
      </c>
      <c r="F36" s="205">
        <f t="shared" si="10"/>
        <v>7.7709611451942742</v>
      </c>
      <c r="G36" s="14">
        <f>SUM(G24:G35)</f>
        <v>5</v>
      </c>
      <c r="H36" s="14">
        <f>SUM(H24:H35)</f>
        <v>4</v>
      </c>
      <c r="I36" s="14">
        <f>SUM(I24:I35)</f>
        <v>4</v>
      </c>
      <c r="J36" s="205">
        <f t="shared" si="11"/>
        <v>-20</v>
      </c>
      <c r="K36" s="205">
        <f t="shared" si="12"/>
        <v>0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5" t="e">
        <f t="shared" si="13"/>
        <v>#DIV/0!</v>
      </c>
      <c r="P36" s="20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290" t="s">
        <v>101</v>
      </c>
      <c r="B40" s="305" t="s">
        <v>23</v>
      </c>
      <c r="C40" s="305"/>
      <c r="D40" s="306"/>
      <c r="E40" s="77" t="s">
        <v>147</v>
      </c>
      <c r="F40" s="77" t="s">
        <v>147</v>
      </c>
      <c r="G40" s="305" t="s">
        <v>98</v>
      </c>
      <c r="H40" s="305"/>
      <c r="I40" s="306"/>
      <c r="J40" s="77" t="s">
        <v>147</v>
      </c>
      <c r="K40" s="77" t="s">
        <v>147</v>
      </c>
      <c r="L40" s="305" t="s">
        <v>76</v>
      </c>
      <c r="M40" s="305"/>
      <c r="N40" s="306"/>
      <c r="O40" s="77" t="s">
        <v>147</v>
      </c>
      <c r="P40" s="77" t="s">
        <v>147</v>
      </c>
      <c r="Q40" s="308"/>
      <c r="R40" s="308"/>
      <c r="S40" s="308"/>
    </row>
    <row r="41" spans="1:21" ht="23.4" x14ac:dyDescent="0.6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35">
        <v>2015</v>
      </c>
      <c r="M41" s="35">
        <v>2016</v>
      </c>
      <c r="N41" s="35">
        <v>2017</v>
      </c>
      <c r="O41" s="10" t="s">
        <v>341</v>
      </c>
      <c r="P41" s="10" t="s">
        <v>342</v>
      </c>
      <c r="Q41" s="1"/>
      <c r="R41" s="1"/>
      <c r="S41" s="1"/>
    </row>
    <row r="42" spans="1:21" ht="23.4" x14ac:dyDescent="0.6">
      <c r="A42" s="47" t="s">
        <v>102</v>
      </c>
      <c r="B42" s="13">
        <f>+'International Tourist M.'!I159</f>
        <v>1111</v>
      </c>
      <c r="C42" s="13">
        <f>+'International Tourist M.'!J159</f>
        <v>930</v>
      </c>
      <c r="D42" s="13">
        <f>+'International Tourist M.'!K159</f>
        <v>1386</v>
      </c>
      <c r="E42" s="205">
        <f>(D42-B42)/B42*100</f>
        <v>24.752475247524753</v>
      </c>
      <c r="F42" s="205">
        <f>(D42-C42)/C42*100</f>
        <v>49.032258064516128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5" t="e">
        <f>(I42-G42)/G42*100</f>
        <v>#DIV/0!</v>
      </c>
      <c r="K42" s="205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5" t="e">
        <f>(N42-L42)/L42*100</f>
        <v>#DIV/0!</v>
      </c>
      <c r="P42" s="205" t="e">
        <f>(N42-M42)/M42*100</f>
        <v>#DIV/0!</v>
      </c>
      <c r="Q42" s="2"/>
      <c r="R42" s="2"/>
      <c r="S42" s="2"/>
    </row>
    <row r="43" spans="1:21" ht="23.4" x14ac:dyDescent="0.6">
      <c r="A43" s="48" t="s">
        <v>103</v>
      </c>
      <c r="B43" s="13">
        <f>+'International Tourist M.'!I160</f>
        <v>818</v>
      </c>
      <c r="C43" s="13">
        <f>+'International Tourist M.'!J160</f>
        <v>314</v>
      </c>
      <c r="D43" s="13">
        <f>+'International Tourist M.'!K160</f>
        <v>1169</v>
      </c>
      <c r="E43" s="205">
        <f>(D43-B43)/B43*100</f>
        <v>42.909535452322736</v>
      </c>
      <c r="F43" s="205">
        <f>(D43-C43)/C43*100</f>
        <v>272.29299363057328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5" t="e">
        <f>(I43-G43)/G43*100</f>
        <v>#DIV/0!</v>
      </c>
      <c r="K43" s="205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5" t="e">
        <f>(N43-L43)/L43*100</f>
        <v>#DIV/0!</v>
      </c>
      <c r="P43" s="205" t="e">
        <f>(N43-M43)/M43*100</f>
        <v>#DIV/0!</v>
      </c>
      <c r="Q43" s="2"/>
      <c r="R43" s="2"/>
      <c r="S43" s="2"/>
    </row>
    <row r="44" spans="1:21" ht="23.4" x14ac:dyDescent="0.6">
      <c r="A44" s="48" t="s">
        <v>104</v>
      </c>
      <c r="B44" s="13">
        <f>+'International Tourist M.'!I161</f>
        <v>1153</v>
      </c>
      <c r="C44" s="13">
        <f>+'International Tourist M.'!J161</f>
        <v>1176</v>
      </c>
      <c r="D44" s="13">
        <f>+'International Tourist M.'!K161</f>
        <v>1365</v>
      </c>
      <c r="E44" s="205">
        <f t="shared" ref="E44:E54" si="17">(D44-B44)/B44*100</f>
        <v>18.386816999132698</v>
      </c>
      <c r="F44" s="205">
        <f t="shared" ref="F44:F54" si="18">(D44-C44)/C44*100</f>
        <v>16.071428571428573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5" t="e">
        <f t="shared" ref="J44:J52" si="19">(I44-G44)/G44*100</f>
        <v>#DIV/0!</v>
      </c>
      <c r="K44" s="205" t="e">
        <f t="shared" ref="K44:K52" si="20">(I44-H44)/H44*100</f>
        <v>#DIV/0!</v>
      </c>
      <c r="L44" s="13">
        <f>+'International Tourist M.'!AD28</f>
        <v>2</v>
      </c>
      <c r="M44" s="13">
        <f>+'International Tourist M.'!AE28</f>
        <v>0</v>
      </c>
      <c r="N44" s="13">
        <f>+'International Tourist M.'!AF28</f>
        <v>0</v>
      </c>
      <c r="O44" s="205">
        <f t="shared" ref="O44:O54" si="21">(N44-L44)/L44*100</f>
        <v>-100</v>
      </c>
      <c r="P44" s="205" t="e">
        <f t="shared" ref="P44:P54" si="22">(N44-M44)/M44*100</f>
        <v>#DIV/0!</v>
      </c>
      <c r="Q44" s="2"/>
      <c r="R44" s="2"/>
      <c r="S44" s="2"/>
    </row>
    <row r="45" spans="1:21" ht="23.4" x14ac:dyDescent="0.6">
      <c r="A45" s="48" t="s">
        <v>105</v>
      </c>
      <c r="B45" s="13">
        <f>+'International Tourist M.'!I162</f>
        <v>1271</v>
      </c>
      <c r="C45" s="13">
        <f>+'International Tourist M.'!J162</f>
        <v>1160</v>
      </c>
      <c r="D45" s="13">
        <f>+'International Tourist M.'!K162</f>
        <v>1594</v>
      </c>
      <c r="E45" s="205">
        <f t="shared" si="17"/>
        <v>25.413060582218726</v>
      </c>
      <c r="F45" s="205">
        <f t="shared" si="18"/>
        <v>37.413793103448278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5" t="e">
        <f t="shared" si="19"/>
        <v>#DIV/0!</v>
      </c>
      <c r="K45" s="205" t="e">
        <f t="shared" si="20"/>
        <v>#DIV/0!</v>
      </c>
      <c r="L45" s="13">
        <f>+'International Tourist M.'!AD29</f>
        <v>0</v>
      </c>
      <c r="M45" s="13">
        <f>+'International Tourist M.'!AE29</f>
        <v>0</v>
      </c>
      <c r="N45" s="13">
        <f>+'International Tourist M.'!AF29</f>
        <v>4</v>
      </c>
      <c r="O45" s="205" t="e">
        <f t="shared" si="21"/>
        <v>#DIV/0!</v>
      </c>
      <c r="P45" s="205" t="e">
        <f t="shared" si="22"/>
        <v>#DIV/0!</v>
      </c>
      <c r="Q45" s="2"/>
      <c r="R45" s="2"/>
      <c r="S45" s="2"/>
    </row>
    <row r="46" spans="1:21" ht="23.4" x14ac:dyDescent="0.6">
      <c r="A46" s="48" t="s">
        <v>106</v>
      </c>
      <c r="B46" s="13">
        <f>+'International Tourist M.'!I163</f>
        <v>1330</v>
      </c>
      <c r="C46" s="13">
        <f>+'International Tourist M.'!J163</f>
        <v>1636</v>
      </c>
      <c r="D46" s="13">
        <f>+'International Tourist M.'!K163</f>
        <v>1972</v>
      </c>
      <c r="E46" s="205">
        <f t="shared" si="17"/>
        <v>48.270676691729328</v>
      </c>
      <c r="F46" s="205">
        <f t="shared" si="18"/>
        <v>20.537897310513447</v>
      </c>
      <c r="G46" s="13">
        <f>+'International Tourist M.'!X106</f>
        <v>0</v>
      </c>
      <c r="H46" s="13">
        <f>+'International Tourist M.'!Y106</f>
        <v>0</v>
      </c>
      <c r="I46" s="13">
        <f>+'International Tourist M.'!Z106</f>
        <v>0</v>
      </c>
      <c r="J46" s="205" t="e">
        <f t="shared" si="19"/>
        <v>#DIV/0!</v>
      </c>
      <c r="K46" s="205" t="e">
        <f t="shared" si="20"/>
        <v>#DIV/0!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5" t="e">
        <f t="shared" si="21"/>
        <v>#DIV/0!</v>
      </c>
      <c r="P46" s="205" t="e">
        <f t="shared" si="22"/>
        <v>#DIV/0!</v>
      </c>
      <c r="Q46" s="2"/>
      <c r="R46" s="2"/>
      <c r="S46" s="2"/>
    </row>
    <row r="47" spans="1:21" ht="23.4" x14ac:dyDescent="0.6">
      <c r="A47" s="48" t="s">
        <v>107</v>
      </c>
      <c r="B47" s="13">
        <f>+'International Tourist M.'!I164</f>
        <v>2343</v>
      </c>
      <c r="C47" s="13">
        <f>+'International Tourist M.'!J164</f>
        <v>2001</v>
      </c>
      <c r="D47" s="13">
        <f>+'International Tourist M.'!K164</f>
        <v>2268</v>
      </c>
      <c r="E47" s="205">
        <f t="shared" si="17"/>
        <v>-3.2010243277848911</v>
      </c>
      <c r="F47" s="205">
        <f t="shared" si="18"/>
        <v>13.343328335832084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5" t="e">
        <f t="shared" si="19"/>
        <v>#DIV/0!</v>
      </c>
      <c r="K47" s="205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5" t="e">
        <f t="shared" si="21"/>
        <v>#DIV/0!</v>
      </c>
      <c r="P47" s="205" t="e">
        <f t="shared" si="22"/>
        <v>#DIV/0!</v>
      </c>
      <c r="Q47" s="2"/>
      <c r="R47" s="2"/>
      <c r="S47" s="2"/>
    </row>
    <row r="48" spans="1:21" ht="23.4" x14ac:dyDescent="0.6">
      <c r="A48" s="48" t="s">
        <v>108</v>
      </c>
      <c r="B48" s="13">
        <f>+'International Tourist M.'!I165</f>
        <v>3750</v>
      </c>
      <c r="C48" s="13">
        <f>+'International Tourist M.'!J165</f>
        <v>3473</v>
      </c>
      <c r="D48" s="13">
        <f>+'International Tourist M.'!K165</f>
        <v>3897</v>
      </c>
      <c r="E48" s="205">
        <f t="shared" si="17"/>
        <v>3.92</v>
      </c>
      <c r="F48" s="205">
        <f t="shared" si="18"/>
        <v>12.208465303771955</v>
      </c>
      <c r="G48" s="13">
        <f>+'International Tourist M.'!X108</f>
        <v>0</v>
      </c>
      <c r="H48" s="13">
        <f>+'International Tourist M.'!Y108</f>
        <v>0</v>
      </c>
      <c r="I48" s="13">
        <f>+'International Tourist M.'!Z108</f>
        <v>0</v>
      </c>
      <c r="J48" s="205" t="e">
        <f t="shared" si="19"/>
        <v>#DIV/0!</v>
      </c>
      <c r="K48" s="205" t="e">
        <f t="shared" si="20"/>
        <v>#DIV/0!</v>
      </c>
      <c r="L48" s="13">
        <f>+'International Tourist M.'!AD32</f>
        <v>13</v>
      </c>
      <c r="M48" s="13">
        <f>+'International Tourist M.'!AE32</f>
        <v>0</v>
      </c>
      <c r="N48" s="13">
        <f>+'International Tourist M.'!AF32</f>
        <v>2</v>
      </c>
      <c r="O48" s="205">
        <f t="shared" si="21"/>
        <v>-84.615384615384613</v>
      </c>
      <c r="P48" s="205" t="e">
        <f t="shared" si="22"/>
        <v>#DIV/0!</v>
      </c>
      <c r="Q48" s="2"/>
      <c r="R48" s="2"/>
      <c r="S48" s="2"/>
    </row>
    <row r="49" spans="1:21" ht="23.4" x14ac:dyDescent="0.6">
      <c r="A49" s="48" t="s">
        <v>109</v>
      </c>
      <c r="B49" s="13">
        <f>+'International Tourist M.'!I166</f>
        <v>4693</v>
      </c>
      <c r="C49" s="13">
        <f>+'International Tourist M.'!J166</f>
        <v>4612</v>
      </c>
      <c r="D49" s="13">
        <f>+'International Tourist M.'!K166</f>
        <v>6118</v>
      </c>
      <c r="E49" s="205">
        <f t="shared" si="17"/>
        <v>30.364372469635626</v>
      </c>
      <c r="F49" s="205">
        <f t="shared" si="18"/>
        <v>32.653946227233305</v>
      </c>
      <c r="G49" s="13">
        <f>+'International Tourist M.'!X109</f>
        <v>0</v>
      </c>
      <c r="H49" s="13">
        <f>+'International Tourist M.'!Y109</f>
        <v>0</v>
      </c>
      <c r="I49" s="13">
        <f>+'International Tourist M.'!Z109</f>
        <v>48</v>
      </c>
      <c r="J49" s="205" t="e">
        <f t="shared" si="19"/>
        <v>#DIV/0!</v>
      </c>
      <c r="K49" s="205" t="e">
        <f t="shared" si="20"/>
        <v>#DIV/0!</v>
      </c>
      <c r="L49" s="13">
        <f>+'International Tourist M.'!AD33</f>
        <v>36</v>
      </c>
      <c r="M49" s="13">
        <f>+'International Tourist M.'!AE33</f>
        <v>14</v>
      </c>
      <c r="N49" s="13">
        <f>+'International Tourist M.'!AF33</f>
        <v>12</v>
      </c>
      <c r="O49" s="205">
        <f t="shared" si="21"/>
        <v>-66.666666666666657</v>
      </c>
      <c r="P49" s="205">
        <f t="shared" si="22"/>
        <v>-14.285714285714285</v>
      </c>
      <c r="Q49" s="2"/>
      <c r="R49" s="2"/>
      <c r="S49" s="2"/>
    </row>
    <row r="50" spans="1:21" ht="23.4" x14ac:dyDescent="0.6">
      <c r="A50" s="48" t="s">
        <v>125</v>
      </c>
      <c r="B50" s="13">
        <f>+'International Tourist M.'!I167</f>
        <v>2928</v>
      </c>
      <c r="C50" s="13">
        <f>+'International Tourist M.'!J167</f>
        <v>2716</v>
      </c>
      <c r="D50" s="13">
        <f>+'International Tourist M.'!K167</f>
        <v>3172</v>
      </c>
      <c r="E50" s="205">
        <f t="shared" si="17"/>
        <v>8.3333333333333321</v>
      </c>
      <c r="F50" s="205">
        <f t="shared" si="18"/>
        <v>16.789396170839467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5" t="e">
        <f t="shared" si="19"/>
        <v>#DIV/0!</v>
      </c>
      <c r="K50" s="205" t="e">
        <f t="shared" si="20"/>
        <v>#DIV/0!</v>
      </c>
      <c r="L50" s="13">
        <f>+'International Tourist M.'!AD34</f>
        <v>9</v>
      </c>
      <c r="M50" s="13">
        <f>+'International Tourist M.'!AE34</f>
        <v>0</v>
      </c>
      <c r="N50" s="13">
        <f>+'International Tourist M.'!AF34</f>
        <v>0</v>
      </c>
      <c r="O50" s="205">
        <f t="shared" si="21"/>
        <v>-100</v>
      </c>
      <c r="P50" s="205" t="e">
        <f t="shared" si="22"/>
        <v>#DIV/0!</v>
      </c>
      <c r="Q50" s="2"/>
      <c r="R50" s="2"/>
      <c r="S50" s="2"/>
    </row>
    <row r="51" spans="1:21" ht="23.4" x14ac:dyDescent="0.6">
      <c r="A51" s="48" t="s">
        <v>110</v>
      </c>
      <c r="B51" s="13">
        <f>+'International Tourist M.'!I168</f>
        <v>2232</v>
      </c>
      <c r="C51" s="13">
        <f>+'International Tourist M.'!J168</f>
        <v>2634</v>
      </c>
      <c r="D51" s="13">
        <f>+'International Tourist M.'!K168</f>
        <v>3551</v>
      </c>
      <c r="E51" s="205">
        <f t="shared" si="17"/>
        <v>59.094982078853043</v>
      </c>
      <c r="F51" s="205">
        <f t="shared" si="18"/>
        <v>34.813971146545178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5" t="e">
        <f t="shared" si="19"/>
        <v>#DIV/0!</v>
      </c>
      <c r="K51" s="205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5" t="e">
        <f t="shared" si="21"/>
        <v>#DIV/0!</v>
      </c>
      <c r="P51" s="205" t="e">
        <f t="shared" si="22"/>
        <v>#DIV/0!</v>
      </c>
      <c r="Q51" s="2"/>
      <c r="R51" s="2"/>
      <c r="S51" s="2"/>
    </row>
    <row r="52" spans="1:21" ht="23.4" x14ac:dyDescent="0.6">
      <c r="A52" s="48" t="s">
        <v>111</v>
      </c>
      <c r="B52" s="13">
        <f>+'International Tourist M.'!I169</f>
        <v>1445</v>
      </c>
      <c r="C52" s="13">
        <f>+'International Tourist M.'!J169</f>
        <v>1805</v>
      </c>
      <c r="D52" s="13">
        <f>+'International Tourist M.'!K169</f>
        <v>2616</v>
      </c>
      <c r="E52" s="205">
        <f t="shared" si="17"/>
        <v>81.03806228373702</v>
      </c>
      <c r="F52" s="205">
        <f t="shared" si="18"/>
        <v>44.930747922437675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5" t="e">
        <f t="shared" si="21"/>
        <v>#DIV/0!</v>
      </c>
      <c r="P52" s="205" t="e">
        <f t="shared" si="22"/>
        <v>#DIV/0!</v>
      </c>
      <c r="Q52" s="2"/>
      <c r="R52" s="2"/>
      <c r="S52" s="2"/>
    </row>
    <row r="53" spans="1:21" ht="23.4" x14ac:dyDescent="0.6">
      <c r="A53" s="48" t="s">
        <v>112</v>
      </c>
      <c r="B53" s="13">
        <f>+'International Tourist M.'!I170</f>
        <v>991</v>
      </c>
      <c r="C53" s="13">
        <f>+'International Tourist M.'!J170</f>
        <v>1215</v>
      </c>
      <c r="D53" s="13">
        <f>+'International Tourist M.'!K170</f>
        <v>780</v>
      </c>
      <c r="E53" s="205">
        <f t="shared" si="17"/>
        <v>-21.291624621594348</v>
      </c>
      <c r="F53" s="205">
        <f t="shared" si="18"/>
        <v>-35.802469135802468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5" t="e">
        <f>(I53-G53)/G53*100</f>
        <v>#DIV/0!</v>
      </c>
      <c r="K53" s="205" t="e">
        <f>(I53-H53)/H53*100</f>
        <v>#DIV/0!</v>
      </c>
      <c r="L53" s="13">
        <f>+'International Tourist M.'!AD37</f>
        <v>0</v>
      </c>
      <c r="M53" s="13">
        <f>+'International Tourist M.'!AE37</f>
        <v>0</v>
      </c>
      <c r="N53" s="13">
        <f>+'International Tourist M.'!AF37</f>
        <v>0</v>
      </c>
      <c r="O53" s="205" t="e">
        <f t="shared" si="21"/>
        <v>#DIV/0!</v>
      </c>
      <c r="P53" s="205" t="e">
        <f t="shared" si="22"/>
        <v>#DIV/0!</v>
      </c>
      <c r="Q53" s="2"/>
      <c r="R53" s="2"/>
      <c r="S53" s="2"/>
    </row>
    <row r="54" spans="1:21" ht="23.4" x14ac:dyDescent="0.6">
      <c r="A54" s="48" t="s">
        <v>113</v>
      </c>
      <c r="B54" s="14">
        <f>SUM(B42:B53)</f>
        <v>24065</v>
      </c>
      <c r="C54" s="14">
        <f>SUM(C42:C53)</f>
        <v>23672</v>
      </c>
      <c r="D54" s="14">
        <f>SUM(D42:D53)</f>
        <v>29888</v>
      </c>
      <c r="E54" s="205">
        <f t="shared" si="17"/>
        <v>24.196966548929982</v>
      </c>
      <c r="F54" s="205">
        <f t="shared" si="18"/>
        <v>26.258871240283881</v>
      </c>
      <c r="G54" s="14">
        <f>SUM(G42:G53)</f>
        <v>0</v>
      </c>
      <c r="H54" s="14">
        <f>SUM(H42:H53)</f>
        <v>0</v>
      </c>
      <c r="I54" s="14">
        <f>SUM(I42:I53)</f>
        <v>48</v>
      </c>
      <c r="J54" s="205" t="e">
        <f>(I54-G54)/G54*100</f>
        <v>#DIV/0!</v>
      </c>
      <c r="K54" s="205" t="e">
        <f>(I54-H54)/H54*100</f>
        <v>#DIV/0!</v>
      </c>
      <c r="L54" s="14">
        <f>SUM(L42:L53)</f>
        <v>60</v>
      </c>
      <c r="M54" s="14">
        <f>SUM(M42:M53)</f>
        <v>14</v>
      </c>
      <c r="N54" s="14">
        <f>SUM(N42:N53)</f>
        <v>18</v>
      </c>
      <c r="O54" s="205">
        <f t="shared" si="21"/>
        <v>-70</v>
      </c>
      <c r="P54" s="205">
        <f t="shared" si="22"/>
        <v>28.571428571428569</v>
      </c>
      <c r="Q54" s="3"/>
      <c r="R54" s="3"/>
      <c r="S54" s="3"/>
    </row>
    <row r="57" spans="1:21" s="165" customFormat="1" x14ac:dyDescent="0.25">
      <c r="B57" s="206">
        <f>+B54+B36+B18</f>
        <v>41689</v>
      </c>
      <c r="C57" s="206">
        <f t="shared" ref="C57:S57" si="23">+C54+C36+C18</f>
        <v>43118</v>
      </c>
      <c r="D57" s="206">
        <f t="shared" si="23"/>
        <v>48967</v>
      </c>
      <c r="E57" s="206"/>
      <c r="F57" s="206"/>
      <c r="G57" s="206">
        <f t="shared" si="23"/>
        <v>8608</v>
      </c>
      <c r="H57" s="206">
        <f t="shared" si="23"/>
        <v>10164</v>
      </c>
      <c r="I57" s="206">
        <f t="shared" si="23"/>
        <v>13282</v>
      </c>
      <c r="J57" s="206"/>
      <c r="K57" s="206"/>
      <c r="L57" s="206">
        <f t="shared" si="23"/>
        <v>207</v>
      </c>
      <c r="M57" s="206">
        <f t="shared" si="23"/>
        <v>179</v>
      </c>
      <c r="N57" s="206">
        <f t="shared" si="23"/>
        <v>282</v>
      </c>
      <c r="O57" s="206"/>
      <c r="P57" s="206"/>
      <c r="Q57" s="206">
        <f t="shared" si="23"/>
        <v>1143</v>
      </c>
      <c r="R57" s="206">
        <f t="shared" si="23"/>
        <v>456</v>
      </c>
      <c r="S57" s="206">
        <f t="shared" si="23"/>
        <v>241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51647</v>
      </c>
      <c r="C60" s="206">
        <f>+C57+H57+M57+R57</f>
        <v>53917</v>
      </c>
      <c r="D60" s="206">
        <f>+D57+I57+N57+S57</f>
        <v>62772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7</vt:i4>
      </vt:variant>
    </vt:vector>
  </HeadingPairs>
  <TitlesOfParts>
    <vt:vector size="23" baseType="lpstr">
      <vt:lpstr>International Tourist</vt:lpstr>
      <vt:lpstr>TOP 15</vt:lpstr>
      <vt:lpstr>Top 20 </vt:lpstr>
      <vt:lpstr>International Tourist M.</vt:lpstr>
      <vt:lpstr>ASIA</vt:lpstr>
      <vt:lpstr>Middle East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2017-08-11T05:54:12Z</cp:lastPrinted>
  <dcterms:created xsi:type="dcterms:W3CDTF">2006-03-21T07:05:41Z</dcterms:created>
  <dcterms:modified xsi:type="dcterms:W3CDTF">2017-12-12T04:15:18Z</dcterms:modified>
</cp:coreProperties>
</file>